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jason\Desktop\"/>
    </mc:Choice>
  </mc:AlternateContent>
  <xr:revisionPtr revIDLastSave="0" documentId="13_ncr:1_{5EAD4430-81B6-41D5-9697-1DF2AF3F6014}" xr6:coauthVersionLast="47" xr6:coauthVersionMax="47" xr10:uidLastSave="{00000000-0000-0000-0000-000000000000}"/>
  <bookViews>
    <workbookView xWindow="-38510" yWindow="-110" windowWidth="38620" windowHeight="21100" tabRatio="611" xr2:uid="{00000000-000D-0000-FFFF-FFFF00000000}"/>
  </bookViews>
  <sheets>
    <sheet name="H2-DYNAMIC_LFS"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1" l="1"/>
  <c r="J34" i="11"/>
  <c r="N34" i="11"/>
  <c r="J35" i="11"/>
  <c r="N35" i="11"/>
  <c r="N16" i="11"/>
  <c r="J16" i="11"/>
  <c r="N11" i="11"/>
  <c r="J11" i="11"/>
  <c r="J57" i="11"/>
  <c r="J7" i="11"/>
  <c r="J30" i="11"/>
  <c r="J56" i="11" a="1"/>
  <c r="J56" i="11" s="1"/>
  <c r="J55" i="11"/>
  <c r="J54" i="11"/>
  <c r="J53" i="11"/>
  <c r="J29" i="11"/>
  <c r="J32" i="11"/>
  <c r="J28" i="11"/>
  <c r="N27" i="11"/>
  <c r="J27" i="11"/>
  <c r="N26" i="11"/>
  <c r="J26" i="11"/>
  <c r="N24" i="11"/>
  <c r="J24" i="11"/>
  <c r="N23" i="11"/>
  <c r="J23" i="11"/>
  <c r="N22" i="11"/>
  <c r="J22" i="11"/>
  <c r="N21" i="11"/>
  <c r="N20" i="11"/>
  <c r="J20" i="11"/>
  <c r="J19" i="11"/>
  <c r="N17" i="11"/>
  <c r="J17" i="11"/>
  <c r="J10" i="11"/>
  <c r="N6" i="11"/>
  <c r="J6"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<sst xmlns="http://schemas.openxmlformats.org/spreadsheetml/2006/main" count="834" uniqueCount="312">
  <si>
    <t>TYPE</t>
  </si>
  <si>
    <t>X3</t>
  </si>
  <si>
    <t>WATTS</t>
  </si>
  <si>
    <t>LUMENS</t>
  </si>
  <si>
    <t>DIM</t>
  </si>
  <si>
    <t>X1</t>
  </si>
  <si>
    <t>X2</t>
  </si>
  <si>
    <t>EXIT SIGNS &amp; EMERGENCY LIGHTING</t>
  </si>
  <si>
    <t>KELVIN</t>
  </si>
  <si>
    <t>MFR / VENDOR</t>
  </si>
  <si>
    <t>EC</t>
  </si>
  <si>
    <t>JSA</t>
  </si>
  <si>
    <t>-</t>
  </si>
  <si>
    <t>RECESSED</t>
  </si>
  <si>
    <t>0-10V</t>
  </si>
  <si>
    <t>LIGHTING CONTROLS</t>
  </si>
  <si>
    <t>EXTERIOR LIGHTING</t>
  </si>
  <si>
    <t>LCP</t>
  </si>
  <si>
    <t>ARP INTENC16 NLT 16SPR MVOLT SC SM DTC</t>
  </si>
  <si>
    <t>BY</t>
  </si>
  <si>
    <t>OWNER</t>
  </si>
  <si>
    <t>LIGHTING FIXTURE SCHEDULE</t>
  </si>
  <si>
    <t>GUESTROOM LIGHTING</t>
  </si>
  <si>
    <t>VOLTS</t>
  </si>
  <si>
    <t>GENERAL LIGHTING</t>
  </si>
  <si>
    <t>HIDE THIS COLUMN</t>
  </si>
  <si>
    <t>PHASE</t>
  </si>
  <si>
    <t>MOUNTING</t>
  </si>
  <si>
    <t>UNV</t>
  </si>
  <si>
    <t>FINISH</t>
  </si>
  <si>
    <t>WHITE</t>
  </si>
  <si>
    <t>RECESSED DOWNLIGHT</t>
  </si>
  <si>
    <t>LAY-IN</t>
  </si>
  <si>
    <t>ELCO</t>
  </si>
  <si>
    <t>2X2</t>
  </si>
  <si>
    <t>https://mynaturaled.com/naturaled/spec-flyer/PNL_cct3_7526_7527_9665_9666_9667_9668.pdf</t>
  </si>
  <si>
    <t>TROFFER</t>
  </si>
  <si>
    <t>EM</t>
  </si>
  <si>
    <t>x</t>
  </si>
  <si>
    <t>CEILING</t>
  </si>
  <si>
    <t>UWS_9538_9539_9540_9541.pdf (mynaturaled.com)</t>
  </si>
  <si>
    <t>UTILITY WRAP</t>
  </si>
  <si>
    <t>27.0W</t>
  </si>
  <si>
    <t>BOH</t>
  </si>
  <si>
    <t>VAPOR TIGHT</t>
  </si>
  <si>
    <t>SURFACE</t>
  </si>
  <si>
    <t>STAIRWELL STRIP LIGHT</t>
  </si>
  <si>
    <t>VTL_vaportight_7678_7681_7448_7583.pdf (mynaturaled.com)</t>
  </si>
  <si>
    <t>WALL</t>
  </si>
  <si>
    <t>USL_strip_9253_7593_7594.pdf (mynaturaled.com)</t>
  </si>
  <si>
    <t>29.0W</t>
  </si>
  <si>
    <t>W/OCC SENSOR &amp; BI-LEVEL DIMMING</t>
  </si>
  <si>
    <t>PENDANT</t>
  </si>
  <si>
    <t>X4</t>
  </si>
  <si>
    <t>COLOR</t>
  </si>
  <si>
    <t>EMERGENCY BUGEYE LIGHT</t>
  </si>
  <si>
    <t>DESCRIPTION</t>
  </si>
  <si>
    <t>NOTES</t>
  </si>
  <si>
    <t>LAY-IN TROFFER/LED PANEL</t>
  </si>
  <si>
    <t>EMERGENCY EXIT SIGN</t>
  </si>
  <si>
    <t>JSA CATALOG #</t>
  </si>
  <si>
    <t>16-RELAY LIGHTING CONTROL
PANEL FOR OUTDOOR LIGHTING</t>
  </si>
  <si>
    <t>WITH ASTRONOMICAL TIMECLOCK</t>
  </si>
  <si>
    <t>UNIVERSAL</t>
  </si>
  <si>
    <t>FLEXIBLE RIBBON LIGHT</t>
  </si>
  <si>
    <t>COVE</t>
  </si>
  <si>
    <t>2.0W/FT</t>
  </si>
  <si>
    <t>150L/FT</t>
  </si>
  <si>
    <t>GREEN</t>
  </si>
  <si>
    <t>ALU</t>
  </si>
  <si>
    <t>90MINUTE EMERGENCY OPERATION</t>
  </si>
  <si>
    <t>POLES</t>
  </si>
  <si>
    <t>NORA</t>
  </si>
  <si>
    <t>PARKING LOT POLE LIGHT</t>
  </si>
  <si>
    <t>POLE</t>
  </si>
  <si>
    <t>BRONZE</t>
  </si>
  <si>
    <t>SA</t>
  </si>
  <si>
    <t>EXIT SIGN</t>
  </si>
  <si>
    <t>EMERGENCY WALLPACK</t>
  </si>
  <si>
    <t>18.0W</t>
  </si>
  <si>
    <t>90MINUTE EMERGENCY OPERATION
OUTDOOR WET LOCATION RATED</t>
  </si>
  <si>
    <t>FACES</t>
  </si>
  <si>
    <t>EM LT</t>
  </si>
  <si>
    <t>HUB</t>
  </si>
  <si>
    <t>WALL SWITCH</t>
  </si>
  <si>
    <t>WALL OCC SWITCH</t>
  </si>
  <si>
    <t>WALL DIMMER</t>
  </si>
  <si>
    <t>MRF2S-8SD010-WH</t>
  </si>
  <si>
    <t>MS-OPS5M-WH</t>
  </si>
  <si>
    <t>CA-1PS-WH</t>
  </si>
  <si>
    <t>PJ-PICO</t>
  </si>
  <si>
    <t>$k</t>
  </si>
  <si>
    <t>1201-2L</t>
  </si>
  <si>
    <t>TAMPER PROOF SWITCH</t>
  </si>
  <si>
    <t>HJS-1-M</t>
  </si>
  <si>
    <t>LIGHTING CONTROL HUB</t>
  </si>
  <si>
    <t>RMJS-8TN-DV-B</t>
  </si>
  <si>
    <t>POWER PACK, 0-10V</t>
  </si>
  <si>
    <t>POWER PACK, PHASE</t>
  </si>
  <si>
    <t>RMJS-PNE-DV</t>
  </si>
  <si>
    <t>CAR20S-20-STR-WH</t>
  </si>
  <si>
    <t>CONTROLLED RECEPTACLE</t>
  </si>
  <si>
    <t>LRF2-OCR2B-P-WH</t>
  </si>
  <si>
    <t>LRF2-OHLB-P-WH</t>
  </si>
  <si>
    <t>LRF2-OKLB-P-WH</t>
  </si>
  <si>
    <t>LRF2-OWLB-P-WH</t>
  </si>
  <si>
    <t>8TN</t>
  </si>
  <si>
    <t>PNE</t>
  </si>
  <si>
    <t>16S</t>
  </si>
  <si>
    <t>R20</t>
  </si>
  <si>
    <t>OS</t>
  </si>
  <si>
    <t>8DS</t>
  </si>
  <si>
    <t>5S</t>
  </si>
  <si>
    <t>1PS</t>
  </si>
  <si>
    <t>P#</t>
  </si>
  <si>
    <t>REMOTE, SWITCH</t>
  </si>
  <si>
    <t>HOS</t>
  </si>
  <si>
    <t>WOS</t>
  </si>
  <si>
    <t>COS</t>
  </si>
  <si>
    <t>CEILING OCC SENSOR</t>
  </si>
  <si>
    <t>HALLWAY OCC SENSOR</t>
  </si>
  <si>
    <t>WALL OCC SENSOR</t>
  </si>
  <si>
    <t>CORNER OCC SENSOR</t>
  </si>
  <si>
    <t>POWER PACK, 20A RELAY</t>
  </si>
  <si>
    <t>LUTRON VIVE</t>
  </si>
  <si>
    <t>ACUITY ARP LCP</t>
  </si>
  <si>
    <t>led-emergency-light (elcolighting.com)</t>
  </si>
  <si>
    <t>4.0W</t>
  </si>
  <si>
    <t>owp-fc-104-led.pdf (iuseelite.com)</t>
  </si>
  <si>
    <t>WALLPACK</t>
  </si>
  <si>
    <t>5.0W</t>
  </si>
  <si>
    <t>TBD</t>
  </si>
  <si>
    <t>DECORATIVE / OTHER</t>
  </si>
  <si>
    <t>LOCATION</t>
  </si>
  <si>
    <t>FITNESS ROOM</t>
  </si>
  <si>
    <t>FOOD PREP</t>
  </si>
  <si>
    <t>JSA MFR/MODEL #</t>
  </si>
  <si>
    <t>ELEVATOR PIT</t>
  </si>
  <si>
    <t>CORRIDOR WALL SCONCE</t>
  </si>
  <si>
    <t>TRACK</t>
  </si>
  <si>
    <t>GUEST CORRIDORS</t>
  </si>
  <si>
    <t>BLACK</t>
  </si>
  <si>
    <t>R4-ICAT-120-PH / JR4-1000-30-120-WH-WW</t>
  </si>
  <si>
    <r>
      <t>NOTES:</t>
    </r>
    <r>
      <rPr>
        <sz val="12"/>
        <rFont val="Arial"/>
        <family val="2"/>
      </rPr>
      <t xml:space="preserve">
1. LIGHTING CONTROLS SHOWN FOR DIAGRAMMATIC PURPOSES, JSA SHOP DRAWING SUBMITTAL SHALL BE PREPARED AND SUBMITTED FOR FINAL REVIEW BY DESIGN TEAM AND OWNER.
2. ALL LIGHT FIXTURES SHALL BE SUBMITTED FOR APPROVAL, ANY DEVIATIONS SHALL BE APPROVED IN WRITING BY ALL PARTIES PRIOR TO PURCHASING.
3. THE ELECTRICAL CONTRACTOR SHALL CONFIRM THE LOCATION, SPECS, AND QUANITITES OF ALL FIXTURES AND CONTROLS WITH DESIGN TEAM, OWNER, AND/OR PROTOTYPE DRAWINGS (IF ANY) PRIOR TO INSTALLATION.
4. ALL EMERGENCY LIGHTING SHALL MAINTAIN A MINIMUM 90 MINUTES OPERATION UPON POWER FAILURE.</t>
    </r>
  </si>
  <si>
    <t>T01</t>
  </si>
  <si>
    <t>T02</t>
  </si>
  <si>
    <t>PROTOTYPE MFR/MODEL #</t>
  </si>
  <si>
    <t>BACK OF HOUSE</t>
  </si>
  <si>
    <t>FAIL-SAFE #FLR-WL-22-L3C3-40</t>
  </si>
  <si>
    <t>FAIL-SAFE #4VRVT3-LD5-5-G-UNV-L835-CD1-WL</t>
  </si>
  <si>
    <t>S01</t>
  </si>
  <si>
    <t>S02</t>
  </si>
  <si>
    <t>CORELITE #SQW-F-75U/75U-840-1D-UNV-STD</t>
  </si>
  <si>
    <t>STAIRWELL</t>
  </si>
  <si>
    <t>S04</t>
  </si>
  <si>
    <t>POOL STORAGE</t>
  </si>
  <si>
    <t>FAIL-SAFE #4VRVT3-LD5-4-G-UNV-L835-CD1-WL</t>
  </si>
  <si>
    <t>S03</t>
  </si>
  <si>
    <t>EXTERIOR WALL SCONCE REAR ENTRY &amp; POOL</t>
  </si>
  <si>
    <t>INVUE #ENC-SA1C-830-U-T2-BK</t>
  </si>
  <si>
    <t>R01</t>
  </si>
  <si>
    <t>R05</t>
  </si>
  <si>
    <t>R06</t>
  </si>
  <si>
    <t>R10</t>
  </si>
  <si>
    <t>R11</t>
  </si>
  <si>
    <t>S20</t>
  </si>
  <si>
    <t>S21</t>
  </si>
  <si>
    <t>S22</t>
  </si>
  <si>
    <t>2X2 LED FLAT PANEL NATURALED</t>
  </si>
  <si>
    <t>PUBLIC AREAS (2" DOWNLIGHT)</t>
  </si>
  <si>
    <t>PORTFOLIO #LDA2B108030</t>
  </si>
  <si>
    <t>R02</t>
  </si>
  <si>
    <t>WET LISTED</t>
  </si>
  <si>
    <t>SB</t>
  </si>
  <si>
    <t>PARKING LOT POLE LIGHT (1-HEAD)</t>
  </si>
  <si>
    <t>LITHONIA #DSX1-LED-P5-30K-70CRI-T5M</t>
  </si>
  <si>
    <t>PARKING LOT POLE LIGHT (2-HEAD, 180)</t>
  </si>
  <si>
    <t>KW POLE, NATURALED HEAD (2-HEAD 180), T5</t>
  </si>
  <si>
    <t>P03</t>
  </si>
  <si>
    <t>B01</t>
  </si>
  <si>
    <t>STREETWORKS #GLAN-SA1C-830-U-T2</t>
  </si>
  <si>
    <t>INVUE #ABB-B1-LED-42-D1-A-GM</t>
  </si>
  <si>
    <t>42" BOLLARD LIGHT</t>
  </si>
  <si>
    <t>GROUND</t>
  </si>
  <si>
    <t>SW-SA1C-830-U-T2</t>
  </si>
  <si>
    <t>PEDESTRIAN POLE</t>
  </si>
  <si>
    <t>P4</t>
  </si>
  <si>
    <t>MEP CHOSEN&gt;LITHONIA #ELA PAR36</t>
  </si>
  <si>
    <t>COOPER #SCX SERIES</t>
  </si>
  <si>
    <t>X5</t>
  </si>
  <si>
    <t>COOPER #AP2SQLED30</t>
  </si>
  <si>
    <t>EXIT SIGN 1 FACE</t>
  </si>
  <si>
    <t>EXIT SIGN 2 FACE</t>
  </si>
  <si>
    <t>EXIT SIGN LOW LEVEL</t>
  </si>
  <si>
    <t>EMERGENCY BUGEYE INDOOR</t>
  </si>
  <si>
    <t>EMERGENCY BUGEYE WALLPACK, OUTDOOR</t>
  </si>
  <si>
    <t>POOL AREA</t>
  </si>
  <si>
    <t>HALO #RL56LS9FSD2W1EWH</t>
  </si>
  <si>
    <t>PENDANT LIGHT AT FOCUS BOOTH</t>
  </si>
  <si>
    <t>PENDANT LT AT FOCUS BOOTH</t>
  </si>
  <si>
    <t>PA-201</t>
  </si>
  <si>
    <t>PA-205</t>
  </si>
  <si>
    <t>PA-202</t>
  </si>
  <si>
    <t>GUEST BATHROOM VANITY LIGHT</t>
  </si>
  <si>
    <t>ARKANSAS #PA-202</t>
  </si>
  <si>
    <t>GUEST BATH VANITY LIGHT</t>
  </si>
  <si>
    <t>PA-204</t>
  </si>
  <si>
    <t>ARKANSAS #PA-204</t>
  </si>
  <si>
    <t>ARKANSAS #PA-201</t>
  </si>
  <si>
    <t>PUBLIC AREA RECEPTION</t>
  </si>
  <si>
    <t>ARKANSAS #PA-205</t>
  </si>
  <si>
    <t>3-LIGHT PENDANT</t>
  </si>
  <si>
    <t>PA-203</t>
  </si>
  <si>
    <t>ARKANSAS #PA-203</t>
  </si>
  <si>
    <t>PUBLIC AREA TV LOUNGE</t>
  </si>
  <si>
    <t>FLOOR LAMP</t>
  </si>
  <si>
    <t>FLOOR</t>
  </si>
  <si>
    <t>PA-206</t>
  </si>
  <si>
    <t>ARKANSAS #PA-206</t>
  </si>
  <si>
    <t>TABLE</t>
  </si>
  <si>
    <t>ELEVATOR &amp; DINING (4" WALL WASH)</t>
  </si>
  <si>
    <t>SERVERY &amp; BREAKFAST (2" DOWNLIGHT)</t>
  </si>
  <si>
    <t>HALO #LCR4121WW9FSE020</t>
  </si>
  <si>
    <t>HALO #ML4D08FL95FS1E</t>
  </si>
  <si>
    <t>POOL AREA SOFFITS</t>
  </si>
  <si>
    <t>GR-204</t>
  </si>
  <si>
    <t>PUBLIC BATHROOM VANITY LIGHT</t>
  </si>
  <si>
    <t>GR-203</t>
  </si>
  <si>
    <t>GR-205</t>
  </si>
  <si>
    <t>GR-206</t>
  </si>
  <si>
    <t>GR-207</t>
  </si>
  <si>
    <t>GR-200</t>
  </si>
  <si>
    <t>GR-201</t>
  </si>
  <si>
    <t>GR-202</t>
  </si>
  <si>
    <t>SIDE TABLE LAMP</t>
  </si>
  <si>
    <t>DESK LAMP</t>
  </si>
  <si>
    <t>NIGHTSTAND SCONCE</t>
  </si>
  <si>
    <t>SCONCE AT WALL HOOKS</t>
  </si>
  <si>
    <t>TABLE LAMP @ ADA ROOMS</t>
  </si>
  <si>
    <t>DESK</t>
  </si>
  <si>
    <t>ARKANSAS #GR-200</t>
  </si>
  <si>
    <t>ARKANSAS #GR-201</t>
  </si>
  <si>
    <t>ARKANSAS #GR-202</t>
  </si>
  <si>
    <t>ARKANSAS #GR-203</t>
  </si>
  <si>
    <t>ARKANSAS #GR-204</t>
  </si>
  <si>
    <t>ARKANSAS #GR-205</t>
  </si>
  <si>
    <t>ARKANSAS #GR-206</t>
  </si>
  <si>
    <t>ARKANSAS #GR-207</t>
  </si>
  <si>
    <t>SCONCE AT WALL HOOK</t>
  </si>
  <si>
    <t>NIGHTSTAND SCONCE @ QQ ROOMS</t>
  </si>
  <si>
    <t>GUESTROOM ENTRY</t>
  </si>
  <si>
    <t>GUEST BATHROOM (NO PROTO)</t>
  </si>
  <si>
    <t>GUEST ENTRY (NO PROTO)</t>
  </si>
  <si>
    <t>GUEST BATHROOM</t>
  </si>
  <si>
    <t>EXTERIOR PORTE COCHERE (BLACK)</t>
  </si>
  <si>
    <t>PUBLIC RESTROOMS</t>
  </si>
  <si>
    <t>ELCO WALL WASHER</t>
  </si>
  <si>
    <t>GR10</t>
  </si>
  <si>
    <t>UTILITY, ELEC, MECH, STORAGE, BOH</t>
  </si>
  <si>
    <t>TR10</t>
  </si>
  <si>
    <t>TR01/TR10 JUNO #R620L SERIES</t>
  </si>
  <si>
    <t>FRONT DESK, BREAKFAST, MARKET, DISPLAY</t>
  </si>
  <si>
    <t>TRK-5620 / K30-120-WH</t>
  </si>
  <si>
    <t>TRACK LIGHT AND HEADS</t>
  </si>
  <si>
    <t>WS10</t>
  </si>
  <si>
    <t>WALL SCONCE INTERIOR POOL</t>
  </si>
  <si>
    <t>FAIL SAFE #FW-LD2-99-1250-30-UNV-CP-R4-EDD1-W</t>
  </si>
  <si>
    <t>WS-10-30-UNV</t>
  </si>
  <si>
    <t>WALPACK</t>
  </si>
  <si>
    <t>G01</t>
  </si>
  <si>
    <t>G02</t>
  </si>
  <si>
    <t>G03</t>
  </si>
  <si>
    <t>TCP #FST19D4027E26SCL95 OR 
TCP #FST1954027E26SFR95</t>
  </si>
  <si>
    <t>STR-100</t>
  </si>
  <si>
    <t>BISTRO LIGHT</t>
  </si>
  <si>
    <t>SUSPENDED</t>
  </si>
  <si>
    <t>EXTERIOR STRING LIGHT (24" SPACING)</t>
  </si>
  <si>
    <t>G04</t>
  </si>
  <si>
    <t>TAPE LIGHT @VERTICAL RECESS</t>
  </si>
  <si>
    <t>TL-24VDC-7W-LF-40</t>
  </si>
  <si>
    <t>OUTDOOR TAPE LIGHT</t>
  </si>
  <si>
    <t>7W/FT, 4000K, WET LOCATION, 24VDCM W/LENS</t>
  </si>
  <si>
    <t>CHANNEL</t>
  </si>
  <si>
    <t>TAPE LIGHT @BEACON, COPING, TRELLIS</t>
  </si>
  <si>
    <t>TAPE LIGHT @ BREAKFAST ROOM COVE</t>
  </si>
  <si>
    <t>3.2W/FT, 390L, 27K</t>
  </si>
  <si>
    <t>GM LIGHTING 120V RIBBON</t>
  </si>
  <si>
    <t>JSA SPEC CUTSHEET</t>
  </si>
  <si>
    <t>BLD-42-D1-GM</t>
  </si>
  <si>
    <t>PLUG-IN FLOOR LAMP</t>
  </si>
  <si>
    <t>PLUG-IN TABLE LAMP</t>
  </si>
  <si>
    <t>PROVIDE HOUSE SHIELD, T3</t>
  </si>
  <si>
    <t>PLUG-IN DESK LAMP</t>
  </si>
  <si>
    <t>PLUG-IN NIGHTSTAND SCONCE</t>
  </si>
  <si>
    <t>PLUG-IN TABLE LAMP @ADA RM</t>
  </si>
  <si>
    <t>FOR QUOTATIONS CONTACT JS &amp; ASSOCIATES AT 951.340.2475 OR EMAIL: QUOTES@JSASSOCIATES.COM</t>
  </si>
  <si>
    <t>www.jsassociates.com</t>
  </si>
  <si>
    <t>GR-200-DYN</t>
  </si>
  <si>
    <t>GR-201-DYN</t>
  </si>
  <si>
    <t>GR-202-DYN</t>
  </si>
  <si>
    <t>GR-203-DYN</t>
  </si>
  <si>
    <t>GR-204-DYN</t>
  </si>
  <si>
    <t>GR-205-DYN</t>
  </si>
  <si>
    <t>GR-206-DYN</t>
  </si>
  <si>
    <t>GR-207-DYN</t>
  </si>
  <si>
    <t>PA-201-DYN</t>
  </si>
  <si>
    <t>PA-202-DYN</t>
  </si>
  <si>
    <t>PA-203-DYN</t>
  </si>
  <si>
    <t>PA-204-DYN</t>
  </si>
  <si>
    <t>PA-205-DYN</t>
  </si>
  <si>
    <t>PA-206-DYN</t>
  </si>
  <si>
    <t>PUBLIC AREA DECORATIVE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</si>
</sst>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W"/>
    <numFmt numFmtId="165" formatCode="0\L"/>
    <numFmt numFmtId="166" formatCode="0\'\'"/>
    <numFmt numFmtId="167" formatCode="0\V"/>
    <numFmt numFmtId="168" formatCode="00&quot;00K&quot;"/>
    <numFmt numFmtId="169" formatCode="0\'"/>
  </numFmts>
  <fonts count="26" x14ac:knownFonts="1">
    <font>
      <sz val="11"/>
      <color theme="1"/>
      <name val="Calibri"/>
      <family val="2"/>
      <scheme val="minor"/>
    </font>
    <font>
      <sz val="11"/>
      <color rgb="FF9C5700"/>
      <name val="Calibri"/>
      <family val="2"/>
      <scheme val="minor"/>
    </font>
    <font>
      <sz val="12"/>
      <name val="Arial"/>
      <family val="2"/>
    </font>
    <font>
      <sz val="12"/>
      <color theme="1"/>
      <name val="Arial"/>
      <family val="2"/>
    </font>
    <font>
      <b/>
      <i/>
      <sz val="16"/>
      <color theme="1"/>
      <name val="Arial"/>
      <family val="2"/>
    </font>
    <font>
      <sz val="11"/>
      <color theme="1"/>
      <name val="Arial"/>
      <family val="2"/>
    </font>
    <font>
      <sz val="16"/>
      <color theme="1"/>
      <name val="Arial"/>
      <family val="2"/>
    </font>
    <font>
      <b/>
      <sz val="14"/>
      <name val="Arial"/>
      <family val="2"/>
    </font>
    <font>
      <b/>
      <sz val="12"/>
      <color theme="0"/>
      <name val="Arial"/>
      <family val="2"/>
    </font>
    <font>
      <sz val="80"/>
      <color theme="1"/>
      <name val="Arial"/>
      <family val="2"/>
    </font>
    <font>
      <b/>
      <sz val="14"/>
      <color theme="1"/>
      <name val="Arial"/>
      <family val="2"/>
    </font>
    <font>
      <sz val="11"/>
      <name val="Arial"/>
      <family val="2"/>
    </font>
    <font>
      <b/>
      <sz val="40"/>
      <color theme="1"/>
      <name val="Arial"/>
      <family val="2"/>
    </font>
    <font>
      <b/>
      <i/>
      <sz val="16"/>
      <name val="Arial"/>
      <family val="2"/>
    </font>
    <font>
      <sz val="12"/>
      <color theme="0"/>
      <name val="Arial"/>
      <family val="2"/>
    </font>
    <font>
      <b/>
      <sz val="16"/>
      <color theme="0"/>
      <name val="Arial"/>
      <family val="2"/>
    </font>
    <font>
      <sz val="26"/>
      <color theme="1"/>
      <name val="Arial"/>
      <family val="2"/>
    </font>
    <font>
      <b/>
      <sz val="12"/>
      <name val="Arial"/>
      <family val="2"/>
    </font>
    <font>
      <u/>
      <sz val="11"/>
      <color theme="10"/>
      <name val="Calibri"/>
      <family val="2"/>
      <scheme val="minor"/>
    </font>
    <font>
      <sz val="20"/>
      <color theme="0"/>
      <name val="Arial"/>
      <family val="2"/>
    </font>
    <font>
      <sz val="20"/>
      <color theme="1"/>
      <name val="Arial"/>
      <family val="2"/>
    </font>
    <font>
      <sz val="8"/>
      <name val="Calibri"/>
      <family val="2"/>
      <scheme val="minor"/>
    </font>
    <font>
      <sz val="18"/>
      <name val="Arial"/>
      <family val="2"/>
    </font>
    <font>
      <b/>
      <u/>
      <sz val="12"/>
      <name val="Arial"/>
      <family val="2"/>
    </font>
    <font>
      <u/>
      <sz val="12"/>
      <color theme="0"/>
      <name val="Arial"/>
      <family val="2"/>
    </font>
    <font>
      <u/>
      <sz val="16"/>
      <color theme="10"/>
      <name val="Calibri"/>
      <family val="2"/>
      <scheme val="minor"/>
    </font>
  </fonts>
  <fills count="9">
    <fill>
      <patternFill patternType="none"/>
    </fill>
    <fill>
      <patternFill patternType="gray125"/>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0" fontId="18" fillId="0" borderId="0" applyNumberFormat="0" applyFill="0" applyBorder="0" applyAlignment="0" applyProtection="0"/>
  </cellStyleXfs>
  <cellXfs count="191">
    <xf numFmtId="0" fontId="0" fillId="0" borderId="0" xfId="0"/>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5" fillId="0" borderId="0" xfId="0" applyFont="1"/>
    <xf numFmtId="0" fontId="10" fillId="0" borderId="0" xfId="0" applyFont="1" applyAlignment="1">
      <alignment horizontal="center"/>
    </xf>
    <xf numFmtId="0" fontId="5" fillId="0" borderId="0" xfId="0" applyFont="1" applyAlignment="1">
      <alignment wrapText="1"/>
    </xf>
    <xf numFmtId="0" fontId="5" fillId="0" borderId="0" xfId="0" applyFont="1" applyAlignment="1">
      <alignment vertical="center"/>
    </xf>
    <xf numFmtId="0" fontId="11" fillId="0" borderId="0" xfId="1" applyFont="1" applyFill="1"/>
    <xf numFmtId="0" fontId="11" fillId="0" borderId="0" xfId="0" applyFont="1"/>
    <xf numFmtId="0" fontId="8" fillId="3"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0" fontId="16" fillId="0" borderId="0" xfId="0" applyFont="1"/>
    <xf numFmtId="0" fontId="2" fillId="0" borderId="16" xfId="0" applyFont="1" applyBorder="1" applyAlignment="1">
      <alignment horizontal="center" vertical="center"/>
    </xf>
    <xf numFmtId="164" fontId="2"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8" fillId="3" borderId="3" xfId="0" applyFont="1" applyFill="1" applyBorder="1" applyAlignment="1">
      <alignment horizontal="center" vertical="center"/>
    </xf>
    <xf numFmtId="165" fontId="3" fillId="0" borderId="4" xfId="0" applyNumberFormat="1" applyFont="1" applyBorder="1" applyAlignment="1">
      <alignment horizontal="center" vertical="center"/>
    </xf>
    <xf numFmtId="164" fontId="3" fillId="0" borderId="16"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0" borderId="22" xfId="0" applyFont="1" applyBorder="1" applyAlignment="1">
      <alignment vertical="center" wrapText="1"/>
    </xf>
    <xf numFmtId="165" fontId="3" fillId="0" borderId="1" xfId="0" applyNumberFormat="1"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165" fontId="3" fillId="0" borderId="16" xfId="0" applyNumberFormat="1" applyFont="1" applyBorder="1" applyAlignment="1">
      <alignment horizontal="center" vertical="center"/>
    </xf>
    <xf numFmtId="0" fontId="3" fillId="0" borderId="16" xfId="0" applyFont="1" applyBorder="1" applyAlignment="1" applyProtection="1">
      <alignment horizontal="center" vertical="center"/>
      <protection locked="0"/>
    </xf>
    <xf numFmtId="0" fontId="2" fillId="0" borderId="13" xfId="0" applyFont="1" applyBorder="1" applyAlignment="1">
      <alignment horizontal="left" vertical="center" wrapText="1"/>
    </xf>
    <xf numFmtId="167" fontId="3" fillId="0" borderId="2" xfId="0" applyNumberFormat="1" applyFont="1" applyBorder="1" applyAlignment="1" applyProtection="1">
      <alignment horizontal="center" vertical="center"/>
      <protection locked="0"/>
    </xf>
    <xf numFmtId="167" fontId="3" fillId="0" borderId="16" xfId="0" applyNumberFormat="1" applyFont="1" applyBorder="1" applyAlignment="1" applyProtection="1">
      <alignment horizontal="center" vertical="center"/>
      <protection locked="0"/>
    </xf>
    <xf numFmtId="0" fontId="8" fillId="3" borderId="22" xfId="0" applyFont="1" applyFill="1" applyBorder="1" applyAlignment="1">
      <alignment horizontal="center" vertical="center" wrapText="1"/>
    </xf>
    <xf numFmtId="0" fontId="2" fillId="0" borderId="3" xfId="0" applyFont="1" applyBorder="1" applyAlignment="1">
      <alignment vertical="center" wrapText="1"/>
    </xf>
    <xf numFmtId="0" fontId="2" fillId="0" borderId="16" xfId="0" applyFont="1" applyBorder="1" applyAlignment="1" applyProtection="1">
      <alignment horizontal="center" vertical="center"/>
      <protection locked="0"/>
    </xf>
    <xf numFmtId="0" fontId="3" fillId="0" borderId="22" xfId="0" applyFont="1" applyBorder="1" applyAlignment="1" applyProtection="1">
      <alignment horizontal="left" vertical="center"/>
      <protection locked="0"/>
    </xf>
    <xf numFmtId="0" fontId="3" fillId="0" borderId="3" xfId="0" applyFont="1" applyBorder="1" applyAlignment="1">
      <alignment horizontal="left" vertical="center"/>
    </xf>
    <xf numFmtId="168" fontId="3" fillId="0" borderId="16" xfId="0" applyNumberFormat="1" applyFont="1" applyBorder="1" applyAlignment="1" applyProtection="1">
      <alignment horizontal="center" vertical="center"/>
      <protection locked="0"/>
    </xf>
    <xf numFmtId="0" fontId="2" fillId="0" borderId="16" xfId="0" applyFont="1" applyBorder="1" applyAlignment="1">
      <alignment horizontal="center" vertical="center" wrapText="1"/>
    </xf>
    <xf numFmtId="0" fontId="2" fillId="0" borderId="2" xfId="0" applyFont="1" applyBorder="1" applyAlignment="1">
      <alignment horizontal="left" vertical="center" wrapText="1"/>
    </xf>
    <xf numFmtId="0" fontId="3" fillId="0" borderId="16" xfId="0" applyFont="1" applyBorder="1" applyAlignment="1" applyProtection="1">
      <alignment horizontal="center" vertical="center" wrapText="1"/>
      <protection locked="0"/>
    </xf>
    <xf numFmtId="164" fontId="2" fillId="0" borderId="16" xfId="0" applyNumberFormat="1" applyFont="1" applyBorder="1" applyAlignment="1">
      <alignment horizontal="center" vertical="center"/>
    </xf>
    <xf numFmtId="166" fontId="3" fillId="0" borderId="2" xfId="0" applyNumberFormat="1" applyFont="1" applyBorder="1" applyAlignment="1" applyProtection="1">
      <alignment horizontal="center" vertical="center"/>
      <protection locked="0"/>
    </xf>
    <xf numFmtId="0" fontId="2" fillId="0" borderId="18"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2" fillId="0" borderId="19" xfId="0" applyFont="1" applyBorder="1" applyAlignment="1">
      <alignment vertical="center" wrapText="1"/>
    </xf>
    <xf numFmtId="167" fontId="3" fillId="0" borderId="1" xfId="0" applyNumberFormat="1" applyFont="1" applyBorder="1" applyAlignment="1" applyProtection="1">
      <alignment horizontal="center" vertical="center"/>
      <protection locked="0"/>
    </xf>
    <xf numFmtId="0" fontId="2" fillId="0" borderId="1" xfId="0" applyFont="1" applyBorder="1" applyAlignment="1">
      <alignment horizontal="left" vertical="center" wrapText="1"/>
    </xf>
    <xf numFmtId="0" fontId="3" fillId="0" borderId="24" xfId="0" applyFont="1" applyBorder="1" applyAlignment="1">
      <alignment horizontal="center" vertical="center"/>
    </xf>
    <xf numFmtId="0" fontId="7" fillId="0" borderId="9" xfId="0" applyFont="1" applyBorder="1" applyAlignment="1">
      <alignment horizontal="center" vertical="center"/>
    </xf>
    <xf numFmtId="0" fontId="2" fillId="0" borderId="4" xfId="0" applyFont="1" applyBorder="1" applyAlignment="1">
      <alignment horizontal="center" vertical="center"/>
    </xf>
    <xf numFmtId="167" fontId="3" fillId="0" borderId="24"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center" vertical="center" wrapText="1"/>
      <protection locked="0"/>
    </xf>
    <xf numFmtId="169" fontId="3" fillId="0" borderId="3" xfId="0" applyNumberFormat="1" applyFont="1" applyBorder="1" applyAlignment="1" applyProtection="1">
      <alignment horizontal="center" vertical="center"/>
      <protection locked="0"/>
    </xf>
    <xf numFmtId="164" fontId="2" fillId="0" borderId="17" xfId="0" applyNumberFormat="1" applyFont="1" applyBorder="1" applyAlignment="1">
      <alignment horizontal="center" vertical="center"/>
    </xf>
    <xf numFmtId="0" fontId="2" fillId="0" borderId="22" xfId="0" applyFont="1" applyBorder="1" applyAlignment="1">
      <alignment horizontal="left" vertical="center" wrapText="1"/>
    </xf>
    <xf numFmtId="0" fontId="19" fillId="0" borderId="0" xfId="0" applyFont="1" applyAlignment="1">
      <alignment vertical="center" textRotation="90"/>
    </xf>
    <xf numFmtId="0" fontId="3" fillId="0" borderId="25" xfId="0" applyFont="1" applyBorder="1" applyAlignment="1" applyProtection="1">
      <alignment horizontal="left" vertical="center" wrapText="1"/>
      <protection locked="0"/>
    </xf>
    <xf numFmtId="0" fontId="22" fillId="0" borderId="0" xfId="0" applyFont="1"/>
    <xf numFmtId="0" fontId="2" fillId="0" borderId="0" xfId="0" applyFont="1"/>
    <xf numFmtId="0" fontId="2" fillId="0" borderId="22" xfId="0" applyFont="1" applyBorder="1" applyAlignment="1" applyProtection="1">
      <alignment horizontal="left" vertical="center" wrapText="1"/>
      <protection locked="0"/>
    </xf>
    <xf numFmtId="0" fontId="2" fillId="0" borderId="26" xfId="0" applyFont="1" applyBorder="1" applyAlignment="1">
      <alignment horizontal="left" vertical="center" wrapText="1"/>
    </xf>
    <xf numFmtId="0" fontId="2" fillId="0" borderId="24" xfId="0" applyFont="1" applyBorder="1" applyAlignment="1">
      <alignment horizontal="center" vertical="center" wrapText="1"/>
    </xf>
    <xf numFmtId="0" fontId="15" fillId="5" borderId="0" xfId="0" applyFont="1" applyFill="1" applyAlignment="1">
      <alignment horizontal="center" vertical="center"/>
    </xf>
    <xf numFmtId="0" fontId="14" fillId="5" borderId="1" xfId="0" applyFont="1" applyFill="1" applyBorder="1" applyAlignment="1" applyProtection="1">
      <alignment horizontal="left" vertical="center" wrapText="1"/>
      <protection locked="0"/>
    </xf>
    <xf numFmtId="0" fontId="14" fillId="5" borderId="16" xfId="0" applyFont="1" applyFill="1" applyBorder="1" applyAlignment="1" applyProtection="1">
      <alignment horizontal="left" vertical="center" wrapText="1"/>
      <protection locked="0"/>
    </xf>
    <xf numFmtId="0" fontId="14" fillId="5" borderId="1" xfId="0" applyFont="1" applyFill="1" applyBorder="1" applyAlignment="1">
      <alignment vertical="center" wrapText="1"/>
    </xf>
    <xf numFmtId="0" fontId="14" fillId="5" borderId="4"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8"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9" fillId="0" borderId="0" xfId="0" applyFont="1" applyAlignment="1">
      <alignment horizontal="center" vertical="center" textRotation="90"/>
    </xf>
    <xf numFmtId="0" fontId="20" fillId="0" borderId="0" xfId="0" applyFont="1" applyAlignment="1">
      <alignment horizontal="center" vertical="center" textRotation="90"/>
    </xf>
    <xf numFmtId="0" fontId="2" fillId="0" borderId="24" xfId="0" applyFont="1" applyBorder="1" applyAlignment="1" applyProtection="1">
      <alignment horizontal="center" vertical="center"/>
      <protection locked="0"/>
    </xf>
    <xf numFmtId="0" fontId="2" fillId="0" borderId="28" xfId="0" applyFont="1" applyBorder="1" applyAlignment="1">
      <alignment horizontal="left" vertical="center" wrapText="1"/>
    </xf>
    <xf numFmtId="166" fontId="3" fillId="0" borderId="28" xfId="0" applyNumberFormat="1" applyFont="1" applyBorder="1" applyAlignment="1" applyProtection="1">
      <alignment horizontal="center" vertical="center"/>
      <protection locked="0"/>
    </xf>
    <xf numFmtId="0" fontId="2" fillId="0" borderId="0" xfId="0" applyFont="1" applyAlignment="1">
      <alignment horizontal="left" vertical="center" wrapText="1"/>
    </xf>
    <xf numFmtId="0" fontId="3" fillId="0" borderId="24" xfId="0" applyFont="1" applyBorder="1" applyAlignment="1" applyProtection="1">
      <alignment horizontal="center" vertical="center" wrapText="1"/>
      <protection locked="0"/>
    </xf>
    <xf numFmtId="164" fontId="2" fillId="0" borderId="24" xfId="0" applyNumberFormat="1" applyFont="1" applyBorder="1" applyAlignment="1">
      <alignment horizontal="center" vertical="center"/>
    </xf>
    <xf numFmtId="165" fontId="3" fillId="0" borderId="24" xfId="0" applyNumberFormat="1" applyFont="1" applyBorder="1" applyAlignment="1">
      <alignment horizontal="center" vertical="center"/>
    </xf>
    <xf numFmtId="168" fontId="3" fillId="0" borderId="24" xfId="0" applyNumberFormat="1"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2" fillId="0" borderId="26" xfId="0" applyFont="1" applyBorder="1" applyAlignment="1" applyProtection="1">
      <alignment horizontal="left" vertical="center" wrapText="1"/>
      <protection locked="0"/>
    </xf>
    <xf numFmtId="0" fontId="14" fillId="5" borderId="24" xfId="0" applyFont="1" applyFill="1" applyBorder="1" applyAlignment="1" applyProtection="1">
      <alignment horizontal="left" vertical="center" wrapText="1"/>
      <protection locked="0"/>
    </xf>
    <xf numFmtId="0" fontId="7" fillId="0" borderId="29" xfId="0" applyFont="1" applyBorder="1" applyAlignment="1" applyProtection="1">
      <alignment horizontal="center" vertical="center"/>
      <protection locked="0"/>
    </xf>
    <xf numFmtId="0" fontId="7" fillId="0" borderId="27" xfId="0" applyFont="1" applyBorder="1" applyAlignment="1">
      <alignment horizontal="center" vertical="center"/>
    </xf>
    <xf numFmtId="0" fontId="3" fillId="0" borderId="10" xfId="0" applyFont="1" applyBorder="1" applyAlignment="1" applyProtection="1">
      <alignment horizontal="left" vertical="center"/>
      <protection locked="0"/>
    </xf>
    <xf numFmtId="0" fontId="15" fillId="7" borderId="0" xfId="0" applyFont="1" applyFill="1" applyAlignment="1">
      <alignment horizontal="center" vertical="center"/>
    </xf>
    <xf numFmtId="0" fontId="14" fillId="7" borderId="1" xfId="0" applyFont="1" applyFill="1" applyBorder="1" applyAlignment="1" applyProtection="1">
      <alignment horizontal="left" vertical="center" wrapText="1"/>
      <protection locked="0"/>
    </xf>
    <xf numFmtId="0" fontId="14" fillId="7" borderId="16" xfId="0" applyFont="1" applyFill="1" applyBorder="1" applyAlignment="1" applyProtection="1">
      <alignment horizontal="left" vertical="center" wrapText="1"/>
      <protection locked="0"/>
    </xf>
    <xf numFmtId="0" fontId="14" fillId="7" borderId="1" xfId="0" applyFont="1" applyFill="1" applyBorder="1" applyAlignment="1">
      <alignment vertical="center" wrapText="1"/>
    </xf>
    <xf numFmtId="0" fontId="14" fillId="7" borderId="1" xfId="0" applyFont="1" applyFill="1" applyBorder="1" applyAlignment="1">
      <alignment vertical="center"/>
    </xf>
    <xf numFmtId="0" fontId="14" fillId="7" borderId="4" xfId="0" applyFont="1" applyFill="1" applyBorder="1" applyAlignment="1">
      <alignment vertical="center" wrapText="1"/>
    </xf>
    <xf numFmtId="0" fontId="15" fillId="6" borderId="0" xfId="0" applyFont="1" applyFill="1" applyAlignment="1">
      <alignment horizontal="center" vertical="center"/>
    </xf>
    <xf numFmtId="0" fontId="14" fillId="6" borderId="2"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14" fillId="6" borderId="3" xfId="0" applyFont="1" applyFill="1" applyBorder="1" applyAlignment="1">
      <alignment vertical="center" wrapText="1"/>
    </xf>
    <xf numFmtId="0" fontId="14" fillId="6" borderId="1" xfId="0" applyFont="1" applyFill="1" applyBorder="1" applyAlignment="1">
      <alignment vertical="center" wrapText="1"/>
    </xf>
    <xf numFmtId="0" fontId="14" fillId="6" borderId="1" xfId="0" applyFont="1" applyFill="1" applyBorder="1" applyAlignment="1">
      <alignment vertical="center"/>
    </xf>
    <xf numFmtId="0" fontId="14" fillId="6" borderId="19" xfId="0" applyFont="1" applyFill="1" applyBorder="1" applyAlignment="1">
      <alignment vertical="center" wrapText="1"/>
    </xf>
    <xf numFmtId="0" fontId="14" fillId="5" borderId="1" xfId="0" applyFont="1" applyFill="1" applyBorder="1" applyAlignment="1">
      <alignment vertical="center"/>
    </xf>
    <xf numFmtId="0" fontId="14" fillId="7" borderId="1" xfId="2" applyFont="1" applyFill="1" applyBorder="1" applyAlignment="1">
      <alignment vertical="center" wrapText="1"/>
    </xf>
    <xf numFmtId="0" fontId="14" fillId="7" borderId="1" xfId="2" applyFont="1" applyFill="1" applyBorder="1" applyAlignment="1">
      <alignment vertical="center"/>
    </xf>
    <xf numFmtId="0" fontId="3" fillId="7"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4" fillId="5" borderId="1" xfId="2" applyFont="1" applyFill="1" applyBorder="1" applyAlignment="1">
      <alignment vertical="center"/>
    </xf>
    <xf numFmtId="0" fontId="24" fillId="5" borderId="1" xfId="2" applyFont="1" applyFill="1" applyBorder="1" applyAlignment="1">
      <alignment vertical="center"/>
    </xf>
    <xf numFmtId="0" fontId="14" fillId="6" borderId="1" xfId="2" applyFont="1" applyFill="1" applyBorder="1" applyAlignment="1">
      <alignment vertical="center" wrapText="1"/>
    </xf>
    <xf numFmtId="0" fontId="24" fillId="5" borderId="1" xfId="2" applyFont="1" applyFill="1" applyBorder="1" applyAlignment="1">
      <alignment vertical="center" wrapText="1"/>
    </xf>
    <xf numFmtId="0" fontId="3" fillId="7" borderId="0" xfId="0" applyFont="1" applyFill="1" applyAlignment="1">
      <alignment vertical="center"/>
    </xf>
    <xf numFmtId="0" fontId="3" fillId="6" borderId="0" xfId="0" applyFont="1" applyFill="1" applyAlignment="1">
      <alignment vertical="center"/>
    </xf>
    <xf numFmtId="0" fontId="3" fillId="5" borderId="0" xfId="0" applyFont="1" applyFill="1" applyAlignment="1">
      <alignment vertical="center"/>
    </xf>
    <xf numFmtId="0" fontId="14" fillId="5" borderId="1" xfId="2" applyFont="1" applyFill="1" applyBorder="1" applyAlignment="1">
      <alignment vertical="center" wrapText="1"/>
    </xf>
    <xf numFmtId="0" fontId="14" fillId="6" borderId="1" xfId="2" applyFont="1" applyFill="1" applyBorder="1" applyAlignment="1">
      <alignment vertical="center"/>
    </xf>
    <xf numFmtId="0" fontId="14" fillId="6" borderId="4" xfId="0" applyFont="1" applyFill="1" applyBorder="1" applyAlignment="1">
      <alignment vertical="center" wrapText="1"/>
    </xf>
    <xf numFmtId="0" fontId="14" fillId="7" borderId="4" xfId="0" applyFont="1" applyFill="1" applyBorder="1" applyAlignment="1">
      <alignment vertical="center"/>
    </xf>
    <xf numFmtId="0" fontId="14" fillId="6" borderId="4" xfId="0" applyFont="1" applyFill="1" applyBorder="1" applyAlignment="1">
      <alignment vertical="center"/>
    </xf>
    <xf numFmtId="0" fontId="14" fillId="5" borderId="4" xfId="0" applyFont="1" applyFill="1" applyBorder="1" applyAlignment="1">
      <alignmen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xf>
    <xf numFmtId="0" fontId="2" fillId="0" borderId="28" xfId="0" applyFont="1" applyBorder="1" applyAlignment="1">
      <alignment horizontal="center" vertical="center"/>
    </xf>
    <xf numFmtId="0" fontId="14" fillId="7" borderId="24"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5" fillId="8" borderId="0" xfId="0" applyFont="1" applyFill="1" applyAlignment="1">
      <alignment horizontal="center" vertical="center"/>
    </xf>
    <xf numFmtId="0" fontId="9" fillId="8" borderId="7" xfId="0" applyFont="1" applyFill="1" applyBorder="1" applyAlignment="1">
      <alignment horizontal="center" vertical="center" wrapText="1"/>
    </xf>
    <xf numFmtId="14" fontId="6" fillId="8" borderId="4" xfId="0" applyNumberFormat="1" applyFont="1" applyFill="1" applyBorder="1" applyAlignment="1">
      <alignment horizontal="center" vertical="center" wrapText="1"/>
    </xf>
    <xf numFmtId="0" fontId="8" fillId="8" borderId="3" xfId="0" applyFont="1" applyFill="1" applyBorder="1" applyAlignment="1">
      <alignment horizontal="center" vertical="center"/>
    </xf>
    <xf numFmtId="0" fontId="18" fillId="8" borderId="2" xfId="2" applyFill="1" applyBorder="1" applyAlignment="1" applyProtection="1">
      <alignment horizontal="left" vertical="center" wrapText="1"/>
      <protection locked="0"/>
    </xf>
    <xf numFmtId="0" fontId="18" fillId="8" borderId="3" xfId="2" applyFill="1" applyBorder="1" applyAlignment="1" applyProtection="1">
      <alignment horizontal="left" vertical="center" wrapText="1"/>
      <protection locked="0"/>
    </xf>
    <xf numFmtId="0" fontId="14" fillId="8" borderId="19" xfId="0" applyFont="1" applyFill="1" applyBorder="1" applyAlignment="1">
      <alignment vertical="center" wrapText="1"/>
    </xf>
    <xf numFmtId="0" fontId="14" fillId="8" borderId="3" xfId="0" applyFont="1" applyFill="1" applyBorder="1" applyAlignment="1">
      <alignment vertical="center" wrapText="1"/>
    </xf>
    <xf numFmtId="0" fontId="18" fillId="8" borderId="28" xfId="2" applyFill="1" applyBorder="1" applyAlignment="1" applyProtection="1">
      <alignment horizontal="left" vertical="center" wrapText="1"/>
      <protection locked="0"/>
    </xf>
    <xf numFmtId="0" fontId="14" fillId="8" borderId="1" xfId="0" applyFont="1" applyFill="1" applyBorder="1" applyAlignment="1" applyProtection="1">
      <alignment horizontal="left" vertical="center" wrapText="1"/>
      <protection locked="0"/>
    </xf>
    <xf numFmtId="0" fontId="3" fillId="8" borderId="0" xfId="0" applyFont="1" applyFill="1" applyAlignment="1">
      <alignment vertical="center"/>
    </xf>
    <xf numFmtId="0" fontId="14" fillId="5" borderId="3" xfId="0" applyFont="1" applyFill="1" applyBorder="1" applyAlignment="1">
      <alignment vertical="center" wrapText="1"/>
    </xf>
    <xf numFmtId="0" fontId="14" fillId="7" borderId="4"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2" fillId="0" borderId="3" xfId="0" applyFont="1" applyBorder="1" applyAlignment="1">
      <alignment vertical="center" wrapText="1"/>
    </xf>
    <xf numFmtId="0" fontId="2" fillId="0" borderId="17" xfId="0" applyFont="1" applyBorder="1" applyAlignment="1">
      <alignment vertical="center" wrapText="1"/>
    </xf>
    <xf numFmtId="0" fontId="13" fillId="4" borderId="1" xfId="0" applyFont="1" applyFill="1" applyBorder="1" applyAlignment="1">
      <alignment horizontal="left" vertical="center" indent="3"/>
    </xf>
    <xf numFmtId="0" fontId="2" fillId="0" borderId="2" xfId="0" applyFont="1" applyBorder="1" applyAlignment="1">
      <alignment vertical="center" wrapText="1"/>
    </xf>
    <xf numFmtId="0" fontId="2" fillId="0" borderId="23" xfId="0" applyFont="1" applyBorder="1" applyAlignment="1">
      <alignment vertical="center" wrapText="1"/>
    </xf>
    <xf numFmtId="0" fontId="2" fillId="0" borderId="19" xfId="0" applyFont="1" applyBorder="1" applyAlignment="1">
      <alignment vertical="center" wrapText="1"/>
    </xf>
    <xf numFmtId="0" fontId="2" fillId="0" borderId="25" xfId="0" applyFont="1" applyBorder="1" applyAlignment="1">
      <alignment vertical="center" wrapText="1"/>
    </xf>
    <xf numFmtId="169" fontId="3" fillId="0" borderId="3" xfId="0" applyNumberFormat="1" applyFont="1" applyBorder="1" applyAlignment="1" applyProtection="1">
      <alignment horizontal="left" vertical="center"/>
      <protection locked="0"/>
    </xf>
    <xf numFmtId="169" fontId="3" fillId="0" borderId="17" xfId="0" applyNumberFormat="1" applyFont="1" applyBorder="1" applyAlignment="1" applyProtection="1">
      <alignment horizontal="left" vertical="center"/>
      <protection locked="0"/>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3" fillId="0" borderId="19" xfId="0" applyFont="1" applyBorder="1" applyAlignment="1">
      <alignment horizontal="left" vertical="center"/>
    </xf>
    <xf numFmtId="0" fontId="3" fillId="0" borderId="25" xfId="0" applyFont="1" applyBorder="1" applyAlignment="1">
      <alignment horizontal="left" vertical="center"/>
    </xf>
    <xf numFmtId="0" fontId="3" fillId="0" borderId="1" xfId="0" applyFont="1" applyBorder="1" applyAlignment="1">
      <alignment horizontal="left" vertical="center"/>
    </xf>
    <xf numFmtId="14" fontId="6"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8" fillId="3" borderId="3" xfId="0" applyFont="1" applyFill="1" applyBorder="1" applyAlignment="1">
      <alignment horizontal="center" vertical="center"/>
    </xf>
    <xf numFmtId="0" fontId="8" fillId="3" borderId="17" xfId="0" applyFont="1" applyFill="1" applyBorder="1" applyAlignment="1">
      <alignment horizontal="center" vertical="center"/>
    </xf>
    <xf numFmtId="0" fontId="23" fillId="4" borderId="30" xfId="0" applyFont="1" applyFill="1" applyBorder="1" applyAlignment="1">
      <alignment horizontal="left" vertical="top" wrapText="1"/>
    </xf>
    <xf numFmtId="0" fontId="17" fillId="4" borderId="31" xfId="0" applyFont="1" applyFill="1" applyBorder="1" applyAlignment="1">
      <alignment horizontal="left" vertical="top" wrapText="1"/>
    </xf>
    <xf numFmtId="0" fontId="17" fillId="4" borderId="32" xfId="0" applyFont="1" applyFill="1" applyBorder="1" applyAlignment="1">
      <alignment horizontal="left" vertical="top" wrapText="1"/>
    </xf>
    <xf numFmtId="0" fontId="13" fillId="4" borderId="11" xfId="0" applyFont="1" applyFill="1" applyBorder="1" applyAlignment="1">
      <alignment horizontal="left" vertical="center" indent="3"/>
    </xf>
    <xf numFmtId="0" fontId="13" fillId="4" borderId="10" xfId="0" applyFont="1" applyFill="1" applyBorder="1" applyAlignment="1">
      <alignment horizontal="left" vertical="center" indent="3"/>
    </xf>
    <xf numFmtId="169" fontId="3" fillId="0" borderId="1" xfId="0" applyNumberFormat="1" applyFont="1" applyBorder="1" applyAlignment="1" applyProtection="1">
      <alignment horizontal="left" vertical="center"/>
      <protection locked="0"/>
    </xf>
    <xf numFmtId="0" fontId="13" fillId="4" borderId="5" xfId="0" applyFont="1" applyFill="1" applyBorder="1" applyAlignment="1">
      <alignment horizontal="left" vertical="center" indent="3"/>
    </xf>
    <xf numFmtId="14" fontId="25" fillId="0" borderId="9" xfId="2" applyNumberFormat="1" applyFont="1" applyBorder="1" applyAlignment="1">
      <alignment horizontal="center" vertical="center" wrapText="1"/>
    </xf>
    <xf numFmtId="169" fontId="3" fillId="0" borderId="19" xfId="0" applyNumberFormat="1" applyFont="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165" fontId="3" fillId="0" borderId="4" xfId="0" applyNumberFormat="1" applyFont="1" applyBorder="1" applyAlignment="1" applyProtection="1">
      <alignment horizontal="center" vertical="center"/>
      <protection locked="0"/>
    </xf>
    <xf numFmtId="0" fontId="13" fillId="4" borderId="20" xfId="0" applyFont="1" applyFill="1" applyBorder="1" applyAlignment="1">
      <alignment horizontal="left" vertical="center" indent="3"/>
    </xf>
    <xf numFmtId="0" fontId="13" fillId="4" borderId="22" xfId="0" applyFont="1" applyFill="1" applyBorder="1" applyAlignment="1">
      <alignment horizontal="left" vertical="center" indent="3"/>
    </xf>
    <xf numFmtId="0" fontId="3" fillId="0" borderId="3" xfId="0" applyNumberFormat="1" applyFont="1" applyBorder="1" applyAlignment="1">
      <alignment horizontal="left" vertical="center"/>
    </xf>
    <xf numFmtId="0" fontId="3" fillId="0" borderId="19" xfId="0" applyNumberFormat="1" applyFont="1" applyBorder="1" applyAlignment="1">
      <alignment horizontal="left" vertical="center"/>
    </xf>
  </cellXfs>
  <cellStyles count="3">
    <cellStyle name="Hyperlink" xfId="2" builtinId="8"/>
    <cellStyle name="Neutral" xfId="1" builtinId="28"/>
    <cellStyle name="Normal" xfId="0" builtinId="0"/>
  </cellStyles>
  <dxfs count="0"/>
  <tableStyles count="0" defaultTableStyle="TableStyleMedium2" defaultPivotStyle="PivotStyleLight16"/>
  <colors>
    <mruColors>
      <color rgb="FF008A3E"/>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425824</xdr:colOff>
      <xdr:row>1</xdr:row>
      <xdr:rowOff>110460</xdr:rowOff>
    </xdr:from>
    <xdr:to>
      <xdr:col>4</xdr:col>
      <xdr:colOff>806824</xdr:colOff>
      <xdr:row>2</xdr:row>
      <xdr:rowOff>24610</xdr:rowOff>
    </xdr:to>
    <xdr:pic>
      <xdr:nvPicPr>
        <xdr:cNvPr id="2" name="Picture 1">
          <a:extLst>
            <a:ext uri="{FF2B5EF4-FFF2-40B4-BE49-F238E27FC236}">
              <a16:creationId xmlns:a16="http://schemas.microsoft.com/office/drawing/2014/main" id="{B62F6F73-0371-4F2F-A44E-C02CEC54BA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374" y="383510"/>
          <a:ext cx="2146300" cy="1006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jsassociatesinc.com/dl/5Qt6W72QhU" TargetMode="External"/><Relationship Id="rId3" Type="http://schemas.openxmlformats.org/officeDocument/2006/relationships/hyperlink" Target="https://mynaturaled.com/naturaled/spec-flyer/USL_strip_9253_7593_7594.pdf" TargetMode="External"/><Relationship Id="rId7" Type="http://schemas.openxmlformats.org/officeDocument/2006/relationships/hyperlink" Target="https://media.iuseelite.com/specsheet2/owp-fc-104-led.pdf" TargetMode="External"/><Relationship Id="rId12" Type="http://schemas.openxmlformats.org/officeDocument/2006/relationships/drawing" Target="../drawings/drawing1.xml"/><Relationship Id="rId2" Type="http://schemas.openxmlformats.org/officeDocument/2006/relationships/hyperlink" Target="https://mynaturaled.com/naturaled/spec-flyer/VTL_vaportight_7678_7681_7448_7583.pdf" TargetMode="External"/><Relationship Id="rId1" Type="http://schemas.openxmlformats.org/officeDocument/2006/relationships/hyperlink" Target="https://mynaturaled.com/naturaled/spec-flyer/UWS_9538_9539_9540_9541.pdf" TargetMode="External"/><Relationship Id="rId6" Type="http://schemas.openxmlformats.org/officeDocument/2006/relationships/hyperlink" Target="https://mynaturaled.com/naturaled/spec-flyer/VTL_vaportight_7678_7681_7448_7583.pdf" TargetMode="External"/><Relationship Id="rId11" Type="http://schemas.openxmlformats.org/officeDocument/2006/relationships/printerSettings" Target="../printerSettings/printerSettings1.bin"/><Relationship Id="rId5" Type="http://schemas.openxmlformats.org/officeDocument/2006/relationships/hyperlink" Target="https://elcolighting.com/printpdf/products/led-emergency-light" TargetMode="External"/><Relationship Id="rId10" Type="http://schemas.openxmlformats.org/officeDocument/2006/relationships/hyperlink" Target="http://www.jsassociates.com/" TargetMode="External"/><Relationship Id="rId4" Type="http://schemas.openxmlformats.org/officeDocument/2006/relationships/hyperlink" Target="https://mynaturaled.com/naturaled/spec-flyer/PNL_cct3_7526_7527_9665_9666_9667_9668.pdf" TargetMode="External"/><Relationship Id="rId9" Type="http://schemas.openxmlformats.org/officeDocument/2006/relationships/hyperlink" Target="https://drive.jsassociatesinc.com/dl/0WgtIhEI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9F25-5972-4B59-A4C9-1760E770BBC3}">
  <sheetPr>
    <tabColor rgb="FF00B050"/>
    <pageSetUpPr fitToPage="1"/>
  </sheetPr>
  <dimension ref="A1:U74"/>
  <sheetViews>
    <sheetView showGridLines="0" tabSelected="1" zoomScale="70" zoomScaleNormal="70" workbookViewId="0">
      <pane xSplit="1" ySplit="4" topLeftCell="B5" activePane="bottomRight" state="frozen"/>
      <selection activeCell="J38" sqref="J38:U38"/>
      <selection pane="topRight" activeCell="J38" sqref="J38:U38"/>
      <selection pane="bottomLeft" activeCell="J38" sqref="J38:U38"/>
      <selection pane="bottomRight" activeCell="J6" sqref="J6"/>
    </sheetView>
  </sheetViews>
  <sheetFormatPr defaultColWidth="8.81640625" defaultRowHeight="18" x14ac:dyDescent="0.4"/>
  <cols>
    <col min="1" max="1" width="4.81640625" style="6" customWidth="1"/>
    <col min="2" max="2" width="1.81640625" style="6" customWidth="1"/>
    <col min="3" max="3" width="15.81640625" style="7" customWidth="1"/>
    <col min="4" max="4" width="9.453125" style="6" bestFit="1" customWidth="1"/>
    <col min="5" max="5" width="17.453125" style="8" customWidth="1"/>
    <col min="6" max="6" width="54.54296875" style="121" hidden="1" customWidth="1"/>
    <col min="7" max="7" width="58.54296875" style="122" hidden="1" customWidth="1"/>
    <col min="8" max="8" width="61.26953125" style="123" hidden="1" customWidth="1"/>
    <col min="9" max="9" width="61.26953125" style="145" hidden="1" customWidth="1"/>
    <col min="10" max="10" width="50" style="9" customWidth="1"/>
    <col min="11" max="11" width="4.81640625" style="9" bestFit="1" customWidth="1"/>
    <col min="12" max="12" width="32.1796875" style="9" customWidth="1"/>
    <col min="13" max="13" width="14.54296875" style="9" customWidth="1"/>
    <col min="14" max="19" width="11.54296875" style="6" customWidth="1"/>
    <col min="20" max="20" width="4.453125" style="6" bestFit="1" customWidth="1"/>
    <col min="21" max="21" width="55" style="8" customWidth="1"/>
    <col min="22" max="16384" width="8.81640625" style="6"/>
  </cols>
  <sheetData>
    <row r="1" spans="1:21" ht="21.65" customHeight="1" thickBot="1" x14ac:dyDescent="0.45">
      <c r="F1" s="94" t="s">
        <v>25</v>
      </c>
      <c r="G1" s="100" t="s">
        <v>25</v>
      </c>
      <c r="H1" s="67" t="s">
        <v>25</v>
      </c>
      <c r="I1" s="135" t="s">
        <v>25</v>
      </c>
    </row>
    <row r="2" spans="1:21" ht="86.15" customHeight="1" x14ac:dyDescent="0.3">
      <c r="C2" s="166"/>
      <c r="D2" s="167"/>
      <c r="E2" s="168"/>
      <c r="F2" s="111"/>
      <c r="G2" s="112"/>
      <c r="H2" s="113"/>
      <c r="I2" s="136"/>
      <c r="J2" s="172" t="s">
        <v>21</v>
      </c>
      <c r="K2" s="172"/>
      <c r="L2" s="172"/>
      <c r="M2" s="172"/>
      <c r="N2" s="172"/>
      <c r="O2" s="172"/>
      <c r="P2" s="172"/>
      <c r="Q2" s="172"/>
      <c r="R2" s="172"/>
      <c r="S2" s="172"/>
      <c r="T2" s="172"/>
      <c r="U2" s="173"/>
    </row>
    <row r="3" spans="1:21" ht="27" customHeight="1" x14ac:dyDescent="0.3">
      <c r="C3" s="183" t="s">
        <v>296</v>
      </c>
      <c r="D3" s="163"/>
      <c r="E3" s="163"/>
      <c r="F3" s="114"/>
      <c r="G3" s="115"/>
      <c r="H3" s="116"/>
      <c r="I3" s="137"/>
      <c r="J3" s="169" t="s">
        <v>295</v>
      </c>
      <c r="K3" s="169"/>
      <c r="L3" s="169"/>
      <c r="M3" s="169"/>
      <c r="N3" s="169"/>
      <c r="O3" s="169"/>
      <c r="P3" s="169"/>
      <c r="Q3" s="169"/>
      <c r="R3" s="170"/>
      <c r="S3" s="170"/>
      <c r="T3" s="170"/>
      <c r="U3" s="171"/>
    </row>
    <row r="4" spans="1:21" s="3" customFormat="1" ht="23.5" customHeight="1" x14ac:dyDescent="0.35">
      <c r="C4" s="12" t="s">
        <v>0</v>
      </c>
      <c r="D4" s="4" t="s">
        <v>19</v>
      </c>
      <c r="E4" s="5" t="s">
        <v>9</v>
      </c>
      <c r="F4" s="4" t="s">
        <v>133</v>
      </c>
      <c r="G4" s="4" t="s">
        <v>146</v>
      </c>
      <c r="H4" s="4" t="s">
        <v>136</v>
      </c>
      <c r="I4" s="20" t="s">
        <v>287</v>
      </c>
      <c r="J4" s="20" t="s">
        <v>60</v>
      </c>
      <c r="K4" s="174" t="s">
        <v>56</v>
      </c>
      <c r="L4" s="175"/>
      <c r="M4" s="4" t="s">
        <v>27</v>
      </c>
      <c r="N4" s="4" t="s">
        <v>2</v>
      </c>
      <c r="O4" s="4" t="s">
        <v>3</v>
      </c>
      <c r="P4" s="4" t="s">
        <v>8</v>
      </c>
      <c r="Q4" s="4" t="s">
        <v>23</v>
      </c>
      <c r="R4" s="20" t="s">
        <v>4</v>
      </c>
      <c r="S4" s="20" t="s">
        <v>29</v>
      </c>
      <c r="T4" s="20" t="s">
        <v>37</v>
      </c>
      <c r="U4" s="34" t="s">
        <v>57</v>
      </c>
    </row>
    <row r="5" spans="1:21" s="3" customFormat="1" ht="30" customHeight="1" x14ac:dyDescent="0.35">
      <c r="A5" s="60"/>
      <c r="C5" s="187" t="s">
        <v>16</v>
      </c>
      <c r="D5" s="182"/>
      <c r="E5" s="182"/>
      <c r="F5" s="182"/>
      <c r="G5" s="182"/>
      <c r="H5" s="182"/>
      <c r="I5" s="182"/>
      <c r="J5" s="182"/>
      <c r="K5" s="182"/>
      <c r="L5" s="182"/>
      <c r="M5" s="182"/>
      <c r="N5" s="182"/>
      <c r="O5" s="182"/>
      <c r="P5" s="182"/>
      <c r="Q5" s="182"/>
      <c r="R5" s="182"/>
      <c r="S5" s="182"/>
      <c r="T5" s="182"/>
      <c r="U5" s="188"/>
    </row>
    <row r="6" spans="1:21" ht="33" customHeight="1" x14ac:dyDescent="0.65">
      <c r="A6" s="78" t="s">
        <v>71</v>
      </c>
      <c r="B6" s="16"/>
      <c r="C6" s="91" t="s">
        <v>76</v>
      </c>
      <c r="D6" s="80" t="s">
        <v>10</v>
      </c>
      <c r="E6" s="66" t="s">
        <v>11</v>
      </c>
      <c r="F6" s="147" t="s">
        <v>174</v>
      </c>
      <c r="G6" s="134" t="s">
        <v>175</v>
      </c>
      <c r="H6" s="148" t="s">
        <v>177</v>
      </c>
      <c r="I6" s="143"/>
      <c r="J6" s="81" t="str">
        <f>IF(L6="PARKING LOT POLE LIGHT","PL-4S-"&amp;K6&amp;IF(S6="BRONZE","-BZ",IF(S6="WHITE","-WH",IF(S6="BLACK","-BK",IF(S6="CUSTOM","-CM","")))))&amp;" / "&amp;IF(L6="PARKING LOT POLE LIGHT","JPL-"&amp;O6&amp;"-"&amp;P6&amp;"-"&amp;Q6&amp;IF(S6="BRONZE","-BR",IF(S6="WHITE","-WH",IF(S6="BLACK","-BK",IF(S6="CUSTOM","-CM"," ")))))&amp;IF(U6="W/OCC SENSOR &amp; BI-LEVEL DIMMING","-SEN"," ")</f>
        <v xml:space="preserve">PL-4S-25-BZ / JPL-21163-30-UNV-BR </v>
      </c>
      <c r="K6" s="184">
        <v>25</v>
      </c>
      <c r="L6" s="61" t="s">
        <v>73</v>
      </c>
      <c r="M6" s="56" t="s">
        <v>74</v>
      </c>
      <c r="N6" s="185" t="str">
        <f>IF(O6=12649,"90.0W",IF(O6=16800,"120.0W",IF(O6=21163,"150.0W",IF(O6=22400,"160.0W",IF(O6=26600,"190.0W",IF(O6=34829,"240.0W",""))))))</f>
        <v>150.0W</v>
      </c>
      <c r="O6" s="186">
        <v>21163</v>
      </c>
      <c r="P6" s="87">
        <v>30</v>
      </c>
      <c r="Q6" s="53" t="s">
        <v>28</v>
      </c>
      <c r="R6" s="88" t="s">
        <v>14</v>
      </c>
      <c r="S6" s="53" t="s">
        <v>75</v>
      </c>
      <c r="T6" s="53" t="s">
        <v>12</v>
      </c>
      <c r="U6" s="65" t="s">
        <v>291</v>
      </c>
    </row>
    <row r="7" spans="1:21" ht="32.5" x14ac:dyDescent="0.65">
      <c r="A7" s="78"/>
      <c r="B7" s="16"/>
      <c r="C7" s="28" t="s">
        <v>173</v>
      </c>
      <c r="D7" s="36" t="s">
        <v>10</v>
      </c>
      <c r="E7" s="40" t="s">
        <v>11</v>
      </c>
      <c r="F7" s="95" t="s">
        <v>176</v>
      </c>
      <c r="G7" s="101" t="s">
        <v>175</v>
      </c>
      <c r="H7" s="68" t="s">
        <v>177</v>
      </c>
      <c r="I7" s="139"/>
      <c r="J7" s="41" t="str">
        <f t="shared" ref="J7" si="0">IF(L7="PARKING LOT POLE LIGHT","PL-4S-"&amp;K7&amp;IF(S7="BRONZE","-BZ",IF(S7="WHITE","-WH",IF(S7="BLACK","-BK",IF(S7="CUSTOM","-CM","")))))&amp;" / "&amp;IF(L7="PARKING LOT POLE LIGHT","JPL-"&amp;O7&amp;"-"&amp;P7&amp;"-"&amp;Q7&amp;IF(S7="BRONZE","-BR",IF(S7="WHITE","-WH",IF(S7="BLACK","-BK",IF(S7="CUSTOM","-CM"," ")))))&amp;IF(U7="W/OCC SENSOR &amp; BI-LEVEL DIMMING","-SEN"," ")</f>
        <v xml:space="preserve">PL-4S-25-BZ / JPL-42326-30-UNV-BR </v>
      </c>
      <c r="K7" s="57">
        <v>25</v>
      </c>
      <c r="L7" s="61" t="s">
        <v>73</v>
      </c>
      <c r="M7" s="46" t="s">
        <v>74</v>
      </c>
      <c r="N7" s="54">
        <v>300</v>
      </c>
      <c r="O7" s="27">
        <v>42326</v>
      </c>
      <c r="P7" s="39">
        <v>30</v>
      </c>
      <c r="Q7" s="33" t="s">
        <v>28</v>
      </c>
      <c r="R7" s="30" t="s">
        <v>14</v>
      </c>
      <c r="S7" s="33" t="s">
        <v>75</v>
      </c>
      <c r="T7" s="33" t="s">
        <v>12</v>
      </c>
      <c r="U7" s="59" t="s">
        <v>291</v>
      </c>
    </row>
    <row r="8" spans="1:21" ht="32.5" customHeight="1" x14ac:dyDescent="0.65">
      <c r="A8" s="78" t="s">
        <v>131</v>
      </c>
      <c r="B8" s="16"/>
      <c r="C8" s="28" t="s">
        <v>178</v>
      </c>
      <c r="D8" s="36" t="s">
        <v>10</v>
      </c>
      <c r="E8" s="40" t="s">
        <v>11</v>
      </c>
      <c r="F8" s="95" t="s">
        <v>185</v>
      </c>
      <c r="G8" s="102" t="s">
        <v>180</v>
      </c>
      <c r="H8" s="68"/>
      <c r="I8" s="140"/>
      <c r="J8" s="38" t="s">
        <v>184</v>
      </c>
      <c r="K8" s="156" t="s">
        <v>185</v>
      </c>
      <c r="L8" s="157"/>
      <c r="M8" s="46" t="s">
        <v>183</v>
      </c>
      <c r="N8" s="54">
        <v>57</v>
      </c>
      <c r="O8" s="27">
        <v>7200</v>
      </c>
      <c r="P8" s="39">
        <v>30</v>
      </c>
      <c r="Q8" s="33" t="s">
        <v>28</v>
      </c>
      <c r="R8" s="30" t="s">
        <v>14</v>
      </c>
      <c r="S8" s="33" t="s">
        <v>75</v>
      </c>
      <c r="T8" s="33" t="s">
        <v>12</v>
      </c>
      <c r="U8" s="64"/>
    </row>
    <row r="9" spans="1:21" ht="32.5" x14ac:dyDescent="0.65">
      <c r="A9" s="78"/>
      <c r="B9" s="16"/>
      <c r="C9" s="28" t="s">
        <v>179</v>
      </c>
      <c r="D9" s="36" t="s">
        <v>10</v>
      </c>
      <c r="E9" s="40" t="s">
        <v>11</v>
      </c>
      <c r="F9" s="95" t="s">
        <v>182</v>
      </c>
      <c r="G9" s="102" t="s">
        <v>181</v>
      </c>
      <c r="H9" s="68"/>
      <c r="I9" s="140"/>
      <c r="J9" s="38" t="s">
        <v>288</v>
      </c>
      <c r="K9" s="156" t="s">
        <v>182</v>
      </c>
      <c r="L9" s="157"/>
      <c r="M9" s="46" t="s">
        <v>183</v>
      </c>
      <c r="N9" s="54">
        <v>11</v>
      </c>
      <c r="O9" s="27">
        <v>500</v>
      </c>
      <c r="P9" s="39">
        <v>30</v>
      </c>
      <c r="Q9" s="33" t="s">
        <v>28</v>
      </c>
      <c r="R9" s="30" t="s">
        <v>14</v>
      </c>
      <c r="S9" s="33" t="s">
        <v>75</v>
      </c>
      <c r="T9" s="33" t="s">
        <v>12</v>
      </c>
      <c r="U9" s="64"/>
    </row>
    <row r="10" spans="1:21" ht="32.5" customHeight="1" x14ac:dyDescent="0.65">
      <c r="A10" s="78" t="s">
        <v>48</v>
      </c>
      <c r="B10" s="16"/>
      <c r="C10" s="14" t="s">
        <v>157</v>
      </c>
      <c r="D10" s="36" t="s">
        <v>10</v>
      </c>
      <c r="E10" s="40" t="s">
        <v>11</v>
      </c>
      <c r="F10" s="110" t="s">
        <v>158</v>
      </c>
      <c r="G10" s="125" t="s">
        <v>159</v>
      </c>
      <c r="H10" s="117"/>
      <c r="I10" s="140"/>
      <c r="J10" s="49" t="str">
        <f>IF(K10="WALLPACK","WP"&amp;"-"&amp;Q10&amp;IF(S10="BRONZE","-BZ",IF(S10="WHITE","-WH",IF(S10="BLACK","-BK"," ")))&amp;IF(T10="x","-EM"," "))</f>
        <v xml:space="preserve">WP-UNV-BZ </v>
      </c>
      <c r="K10" s="158" t="s">
        <v>129</v>
      </c>
      <c r="L10" s="159"/>
      <c r="M10" s="23" t="s">
        <v>48</v>
      </c>
      <c r="N10" s="18" t="s">
        <v>79</v>
      </c>
      <c r="O10" s="21">
        <v>1600</v>
      </c>
      <c r="P10" s="39">
        <v>40</v>
      </c>
      <c r="Q10" s="33" t="s">
        <v>28</v>
      </c>
      <c r="R10" s="30" t="s">
        <v>12</v>
      </c>
      <c r="S10" s="1" t="s">
        <v>75</v>
      </c>
      <c r="T10" s="33" t="s">
        <v>12</v>
      </c>
      <c r="U10" s="59" t="s">
        <v>172</v>
      </c>
    </row>
    <row r="11" spans="1:21" ht="32.5" customHeight="1" x14ac:dyDescent="0.65">
      <c r="A11" s="78"/>
      <c r="B11" s="16"/>
      <c r="C11" s="28" t="s">
        <v>167</v>
      </c>
      <c r="D11" s="36" t="s">
        <v>10</v>
      </c>
      <c r="E11" s="40" t="s">
        <v>11</v>
      </c>
      <c r="F11" s="110" t="s">
        <v>196</v>
      </c>
      <c r="G11" s="125" t="s">
        <v>197</v>
      </c>
      <c r="H11" s="117"/>
      <c r="I11" s="140"/>
      <c r="J11" s="41" t="str">
        <f>IF(L11="RECESSED DOWNLIGHT","R"&amp;K11&amp;"-"&amp;"ICAT-"&amp;Q11&amp;"-"&amp;IF(R11="PHASE","PH",IF(R11="0-10V","010",IF(R11="TRIAC","TR",IF(R11="ELV","ELV")))))&amp;" / "&amp;IF(L11="RECESSED DOWNLIGHT","JR"&amp;K11&amp;"-"&amp;O11&amp;"-"&amp;P11&amp;"-"&amp;Q11&amp;"-"&amp;IF(S11="WHITE","WH",IF(S11="BLACK","BK",IF(S11="HAZE","HZ",IF(S11="CUSTOM","CM"," "))))&amp;IF(T11="x","-EM"," "))</f>
        <v xml:space="preserve">R4-ICAT-120-PH / JR4-1250-30-120-WH </v>
      </c>
      <c r="K11" s="44">
        <v>4</v>
      </c>
      <c r="L11" s="45" t="s">
        <v>31</v>
      </c>
      <c r="M11" s="42" t="s">
        <v>13</v>
      </c>
      <c r="N11" s="43" t="str">
        <f>IF(O11=770,"11.0W",IF(O11=1000,"12.5W",IF(O11=1250,"16.0W",IF(O11=1500,"18.0W",IF(O11=2000,"24.0W")))))</f>
        <v>16.0W</v>
      </c>
      <c r="O11" s="29">
        <v>1250</v>
      </c>
      <c r="P11" s="39">
        <v>30</v>
      </c>
      <c r="Q11" s="33">
        <v>120</v>
      </c>
      <c r="R11" s="30" t="s">
        <v>26</v>
      </c>
      <c r="S11" s="33" t="s">
        <v>30</v>
      </c>
      <c r="T11" s="33" t="s">
        <v>12</v>
      </c>
      <c r="U11" s="31" t="s">
        <v>172</v>
      </c>
    </row>
    <row r="12" spans="1:21" ht="32.5" customHeight="1" x14ac:dyDescent="0.65">
      <c r="A12" s="78"/>
      <c r="B12" s="16"/>
      <c r="C12" s="28" t="s">
        <v>264</v>
      </c>
      <c r="D12" s="36" t="s">
        <v>10</v>
      </c>
      <c r="E12" s="40" t="s">
        <v>11</v>
      </c>
      <c r="F12" s="110" t="s">
        <v>265</v>
      </c>
      <c r="G12" s="125" t="s">
        <v>266</v>
      </c>
      <c r="H12" s="117"/>
      <c r="I12" s="140"/>
      <c r="J12" s="38" t="s">
        <v>267</v>
      </c>
      <c r="K12" s="156" t="s">
        <v>268</v>
      </c>
      <c r="L12" s="157"/>
      <c r="M12" s="46" t="s">
        <v>48</v>
      </c>
      <c r="N12" s="54">
        <v>14</v>
      </c>
      <c r="O12" s="27">
        <v>1200</v>
      </c>
      <c r="P12" s="39">
        <v>30</v>
      </c>
      <c r="Q12" s="33" t="s">
        <v>28</v>
      </c>
      <c r="R12" s="30" t="s">
        <v>14</v>
      </c>
      <c r="S12" s="33" t="s">
        <v>30</v>
      </c>
      <c r="T12" s="33" t="s">
        <v>12</v>
      </c>
      <c r="U12" s="64" t="s">
        <v>172</v>
      </c>
    </row>
    <row r="13" spans="1:21" ht="32.5" customHeight="1" x14ac:dyDescent="0.65">
      <c r="A13" s="78"/>
      <c r="B13" s="16"/>
      <c r="C13" s="28" t="s">
        <v>269</v>
      </c>
      <c r="D13" s="36" t="s">
        <v>10</v>
      </c>
      <c r="E13" s="40" t="s">
        <v>11</v>
      </c>
      <c r="F13" s="110" t="s">
        <v>276</v>
      </c>
      <c r="G13" s="119" t="s">
        <v>272</v>
      </c>
      <c r="H13" s="117"/>
      <c r="I13" s="140"/>
      <c r="J13" s="38" t="s">
        <v>273</v>
      </c>
      <c r="K13" s="156" t="s">
        <v>274</v>
      </c>
      <c r="L13" s="157"/>
      <c r="M13" s="46" t="s">
        <v>275</v>
      </c>
      <c r="N13" s="54">
        <v>5</v>
      </c>
      <c r="O13" s="27">
        <v>250</v>
      </c>
      <c r="P13" s="39">
        <v>27</v>
      </c>
      <c r="Q13" s="33">
        <v>120</v>
      </c>
      <c r="R13" s="30" t="s">
        <v>26</v>
      </c>
      <c r="S13" s="33" t="s">
        <v>141</v>
      </c>
      <c r="T13" s="33" t="s">
        <v>12</v>
      </c>
      <c r="U13" s="64" t="s">
        <v>172</v>
      </c>
    </row>
    <row r="14" spans="1:21" ht="32.5" customHeight="1" x14ac:dyDescent="0.65">
      <c r="A14" s="78"/>
      <c r="B14" s="16"/>
      <c r="C14" s="28" t="s">
        <v>270</v>
      </c>
      <c r="D14" s="36" t="s">
        <v>10</v>
      </c>
      <c r="E14" s="40" t="s">
        <v>11</v>
      </c>
      <c r="F14" s="110" t="s">
        <v>278</v>
      </c>
      <c r="G14" s="125" t="s">
        <v>281</v>
      </c>
      <c r="H14" s="117"/>
      <c r="I14" s="140"/>
      <c r="J14" s="38" t="s">
        <v>279</v>
      </c>
      <c r="K14" s="156" t="s">
        <v>280</v>
      </c>
      <c r="L14" s="157"/>
      <c r="M14" s="46" t="s">
        <v>282</v>
      </c>
      <c r="N14" s="54">
        <v>2.5</v>
      </c>
      <c r="O14" s="27">
        <v>250</v>
      </c>
      <c r="P14" s="39">
        <v>30</v>
      </c>
      <c r="Q14" s="33">
        <v>24</v>
      </c>
      <c r="R14" s="30" t="s">
        <v>14</v>
      </c>
      <c r="S14" s="33" t="s">
        <v>12</v>
      </c>
      <c r="T14" s="33" t="s">
        <v>12</v>
      </c>
      <c r="U14" s="64" t="s">
        <v>172</v>
      </c>
    </row>
    <row r="15" spans="1:21" ht="32.5" customHeight="1" x14ac:dyDescent="0.65">
      <c r="A15" s="78"/>
      <c r="B15" s="16"/>
      <c r="C15" s="28" t="s">
        <v>271</v>
      </c>
      <c r="D15" s="36" t="s">
        <v>10</v>
      </c>
      <c r="E15" s="40" t="s">
        <v>11</v>
      </c>
      <c r="F15" s="110" t="s">
        <v>283</v>
      </c>
      <c r="G15" s="125" t="s">
        <v>281</v>
      </c>
      <c r="H15" s="117"/>
      <c r="I15" s="140"/>
      <c r="J15" s="38" t="s">
        <v>279</v>
      </c>
      <c r="K15" s="156" t="s">
        <v>280</v>
      </c>
      <c r="L15" s="157"/>
      <c r="M15" s="46" t="s">
        <v>282</v>
      </c>
      <c r="N15" s="54">
        <v>2.5</v>
      </c>
      <c r="O15" s="27">
        <v>250</v>
      </c>
      <c r="P15" s="39">
        <v>30</v>
      </c>
      <c r="Q15" s="33">
        <v>24</v>
      </c>
      <c r="R15" s="30" t="s">
        <v>14</v>
      </c>
      <c r="S15" s="33" t="s">
        <v>12</v>
      </c>
      <c r="T15" s="33" t="s">
        <v>12</v>
      </c>
      <c r="U15" s="64" t="s">
        <v>172</v>
      </c>
    </row>
    <row r="16" spans="1:21" ht="32.5" customHeight="1" x14ac:dyDescent="0.65">
      <c r="A16" s="78"/>
      <c r="B16" s="16"/>
      <c r="C16" s="28" t="s">
        <v>171</v>
      </c>
      <c r="D16" s="36" t="s">
        <v>10</v>
      </c>
      <c r="E16" s="40" t="s">
        <v>11</v>
      </c>
      <c r="F16" s="95" t="s">
        <v>254</v>
      </c>
      <c r="G16" s="103" t="s">
        <v>170</v>
      </c>
      <c r="H16" s="68" t="s">
        <v>33</v>
      </c>
      <c r="I16" s="140"/>
      <c r="J16" s="41" t="str">
        <f>IF(L16="RECESSED DOWNLIGHT","R"&amp;K16&amp;"-"&amp;"ICAT-"&amp;Q16&amp;"-"&amp;IF(R16="PHASE","PH",IF(R16="0-10V","010",IF(R16="TRIAC","TR",IF(R16="ELV","ELV")))))&amp;" / "&amp;IF(L16="RECESSED DOWNLIGHT","JR"&amp;K16&amp;"-"&amp;O16&amp;"-"&amp;P16&amp;"-"&amp;Q16&amp;"-"&amp;IF(S16="WHITE","WH",IF(S16="BLACK","BK",IF(S16="HAZE","HZ",IF(S16="CUSTOM","CM"," "))))&amp;IF(T16="x","-EM"," "))</f>
        <v xml:space="preserve">R4-ICAT-120-PH / JR4-1500-30-120-BK </v>
      </c>
      <c r="K16" s="44">
        <v>4</v>
      </c>
      <c r="L16" s="45" t="s">
        <v>31</v>
      </c>
      <c r="M16" s="42" t="s">
        <v>13</v>
      </c>
      <c r="N16" s="43" t="str">
        <f>IF(O16=770,"11.0W",IF(O16=1000,"12.5W",IF(O16=1250,"16.0W",IF(O16=1500,"18.0W",IF(O16=2000,"24.0W")))))</f>
        <v>18.0W</v>
      </c>
      <c r="O16" s="29">
        <v>1500</v>
      </c>
      <c r="P16" s="39">
        <v>30</v>
      </c>
      <c r="Q16" s="33">
        <v>120</v>
      </c>
      <c r="R16" s="30" t="s">
        <v>26</v>
      </c>
      <c r="S16" s="33" t="s">
        <v>141</v>
      </c>
      <c r="T16" s="33" t="s">
        <v>12</v>
      </c>
      <c r="U16" s="31" t="s">
        <v>172</v>
      </c>
    </row>
    <row r="17" spans="1:21" ht="32.5" customHeight="1" x14ac:dyDescent="0.65">
      <c r="A17" s="78" t="s">
        <v>13</v>
      </c>
      <c r="B17" s="16"/>
      <c r="C17" s="28" t="s">
        <v>109</v>
      </c>
      <c r="D17" s="36" t="s">
        <v>10</v>
      </c>
      <c r="E17" s="40" t="s">
        <v>11</v>
      </c>
      <c r="F17" s="95" t="s">
        <v>224</v>
      </c>
      <c r="G17" s="103" t="s">
        <v>170</v>
      </c>
      <c r="H17" s="68" t="s">
        <v>33</v>
      </c>
      <c r="I17" s="140"/>
      <c r="J17" s="41" t="str">
        <f>IF(L17="RECESSED DOWNLIGHT","R"&amp;K17&amp;"-"&amp;"ICAT-"&amp;Q17&amp;"-"&amp;IF(R17="PHASE","PH",IF(R17="0-10V","010",IF(R17="TRIAC","TR",IF(R17="ELV","ELV")))))&amp;" / "&amp;IF(L17="RECESSED DOWNLIGHT","JR"&amp;K17&amp;"-"&amp;O17&amp;"-"&amp;P17&amp;"-"&amp;Q17&amp;"-"&amp;IF(S17="WHITE","WH",IF(S17="BLACK","BK",IF(S17="HAZE","HZ",IF(S17="CUSTOM","CM"," "))))&amp;IF(T17="x","-EM"," "))</f>
        <v xml:space="preserve">R4-ICAT-120-PH / JR4-1500-30-120-WH </v>
      </c>
      <c r="K17" s="44">
        <v>4</v>
      </c>
      <c r="L17" s="45" t="s">
        <v>31</v>
      </c>
      <c r="M17" s="42" t="s">
        <v>13</v>
      </c>
      <c r="N17" s="43" t="str">
        <f>IF(O17=770,"11.0W",IF(O17=1000,"12.5W",IF(O17=1250,"16.0W",IF(O17=1500,"18.0W",IF(O17=2000,"24.0W")))))</f>
        <v>18.0W</v>
      </c>
      <c r="O17" s="29">
        <v>1500</v>
      </c>
      <c r="P17" s="39">
        <v>30</v>
      </c>
      <c r="Q17" s="33">
        <v>120</v>
      </c>
      <c r="R17" s="30" t="s">
        <v>26</v>
      </c>
      <c r="S17" s="33" t="s">
        <v>30</v>
      </c>
      <c r="T17" s="33" t="s">
        <v>12</v>
      </c>
      <c r="U17" s="31" t="s">
        <v>172</v>
      </c>
    </row>
    <row r="18" spans="1:21" ht="30" customHeight="1" x14ac:dyDescent="0.65">
      <c r="A18" s="16"/>
      <c r="B18" s="16"/>
      <c r="C18" s="179" t="s">
        <v>24</v>
      </c>
      <c r="D18" s="151"/>
      <c r="E18" s="151"/>
      <c r="F18" s="151"/>
      <c r="G18" s="151"/>
      <c r="H18" s="151"/>
      <c r="I18" s="151"/>
      <c r="J18" s="151"/>
      <c r="K18" s="151"/>
      <c r="L18" s="151"/>
      <c r="M18" s="151"/>
      <c r="N18" s="151"/>
      <c r="O18" s="151"/>
      <c r="P18" s="151"/>
      <c r="Q18" s="151"/>
      <c r="R18" s="151"/>
      <c r="S18" s="151"/>
      <c r="T18" s="151"/>
      <c r="U18" s="180"/>
    </row>
    <row r="19" spans="1:21" ht="33" customHeight="1" x14ac:dyDescent="0.65">
      <c r="A19" s="78" t="s">
        <v>13</v>
      </c>
      <c r="B19" s="16"/>
      <c r="C19" s="91" t="s">
        <v>160</v>
      </c>
      <c r="D19" s="80" t="s">
        <v>10</v>
      </c>
      <c r="E19" s="66" t="s">
        <v>11</v>
      </c>
      <c r="F19" s="133" t="s">
        <v>169</v>
      </c>
      <c r="G19" s="134" t="s">
        <v>170</v>
      </c>
      <c r="H19" s="90" t="s">
        <v>33</v>
      </c>
      <c r="I19" s="144"/>
      <c r="J19" s="81" t="str">
        <f>IF(L19="RECESSED DOWNLIGHT","R"&amp;K19&amp;"-"&amp;"ICAT-"&amp;Q19&amp;"-"&amp;IF(R19="PHASE","PH",IF(R19="0-10V","010",IF(R19="TRIAC","TR",IF(R19="ELV","ELV")))))&amp;" / "&amp;IF(L19="RECESSED DOWNLIGHT","JR"&amp;K19&amp;"-"&amp;O19&amp;"-"&amp;P19&amp;"-"&amp;Q19&amp;"-"&amp;IF(S19="WHITE","WH",IF(S19="BLACK","BK",IF(S19="HAZE","HZ",IF(S19="CUSTOM","CM"," "))))&amp;IF(T19="x","-EM"," "))</f>
        <v xml:space="preserve">R2-ICAT-120-PH / JR2-840-30-120-WH </v>
      </c>
      <c r="K19" s="82">
        <v>2</v>
      </c>
      <c r="L19" s="83" t="s">
        <v>31</v>
      </c>
      <c r="M19" s="84" t="s">
        <v>13</v>
      </c>
      <c r="N19" s="85">
        <v>9</v>
      </c>
      <c r="O19" s="86">
        <v>840</v>
      </c>
      <c r="P19" s="87">
        <v>30</v>
      </c>
      <c r="Q19" s="53">
        <v>120</v>
      </c>
      <c r="R19" s="88" t="s">
        <v>26</v>
      </c>
      <c r="S19" s="53" t="s">
        <v>30</v>
      </c>
      <c r="T19" s="53" t="s">
        <v>12</v>
      </c>
      <c r="U19" s="89"/>
    </row>
    <row r="20" spans="1:21" ht="32.5" x14ac:dyDescent="0.65">
      <c r="A20" s="78"/>
      <c r="B20" s="16"/>
      <c r="C20" s="28" t="s">
        <v>161</v>
      </c>
      <c r="D20" s="36" t="s">
        <v>10</v>
      </c>
      <c r="E20" s="40" t="s">
        <v>11</v>
      </c>
      <c r="F20" s="95" t="s">
        <v>221</v>
      </c>
      <c r="G20" s="101" t="s">
        <v>170</v>
      </c>
      <c r="H20" s="69" t="s">
        <v>33</v>
      </c>
      <c r="I20" s="144"/>
      <c r="J20" s="41" t="str">
        <f t="shared" ref="J20:J22" si="1">IF(L20="RECESSED DOWNLIGHT","R"&amp;K20&amp;"-"&amp;"ICAT-"&amp;Q20&amp;"-"&amp;IF(R20="PHASE","PH",IF(R20="0-10V","010",IF(R20="TRIAC","TR",IF(R20="ELV","ELV")))))&amp;" / "&amp;IF(L20="RECESSED DOWNLIGHT","JR"&amp;K20&amp;"-"&amp;O20&amp;"-"&amp;P20&amp;"-"&amp;Q20&amp;"-"&amp;IF(S20="WHITE","WH",IF(S20="BLACK","BK",IF(S20="HAZE","HZ",IF(S20="CUSTOM","CM"," "))))&amp;IF(T20="x","-EM"," "))</f>
        <v xml:space="preserve">R4-ICAT-120-PH / JR4-1000-30-120-WH </v>
      </c>
      <c r="K20" s="44">
        <v>4</v>
      </c>
      <c r="L20" s="45" t="s">
        <v>31</v>
      </c>
      <c r="M20" s="42" t="s">
        <v>13</v>
      </c>
      <c r="N20" s="43" t="str">
        <f t="shared" ref="N20:N22" si="2">IF(O20=770,"11.0W",IF(O20=1000,"12.5W",IF(O20=1250,"16.0W",IF(O20=1500,"18.0W",IF(O20=2000,"24.0W")))))</f>
        <v>12.5W</v>
      </c>
      <c r="O20" s="29">
        <v>1000</v>
      </c>
      <c r="P20" s="39">
        <v>30</v>
      </c>
      <c r="Q20" s="33">
        <v>120</v>
      </c>
      <c r="R20" s="30" t="s">
        <v>26</v>
      </c>
      <c r="S20" s="33" t="s">
        <v>30</v>
      </c>
      <c r="T20" s="33" t="s">
        <v>12</v>
      </c>
      <c r="U20" s="64"/>
    </row>
    <row r="21" spans="1:21" ht="32.5" x14ac:dyDescent="0.65">
      <c r="A21" s="78"/>
      <c r="B21" s="16"/>
      <c r="C21" s="28" t="s">
        <v>162</v>
      </c>
      <c r="D21" s="36" t="s">
        <v>10</v>
      </c>
      <c r="E21" s="40" t="s">
        <v>11</v>
      </c>
      <c r="F21" s="95" t="s">
        <v>220</v>
      </c>
      <c r="G21" s="103" t="s">
        <v>222</v>
      </c>
      <c r="H21" s="68" t="s">
        <v>256</v>
      </c>
      <c r="I21" s="144"/>
      <c r="J21" s="41" t="s">
        <v>142</v>
      </c>
      <c r="K21" s="44">
        <v>4</v>
      </c>
      <c r="L21" s="45" t="s">
        <v>31</v>
      </c>
      <c r="M21" s="42" t="s">
        <v>13</v>
      </c>
      <c r="N21" s="43" t="str">
        <f t="shared" si="2"/>
        <v>18.0W</v>
      </c>
      <c r="O21" s="29">
        <v>1500</v>
      </c>
      <c r="P21" s="39">
        <v>30</v>
      </c>
      <c r="Q21" s="33">
        <v>120</v>
      </c>
      <c r="R21" s="30" t="s">
        <v>26</v>
      </c>
      <c r="S21" s="33" t="s">
        <v>30</v>
      </c>
      <c r="T21" s="33" t="s">
        <v>12</v>
      </c>
      <c r="U21" s="64"/>
    </row>
    <row r="22" spans="1:21" ht="32.5" x14ac:dyDescent="0.65">
      <c r="A22" s="78"/>
      <c r="B22" s="16"/>
      <c r="C22" s="28" t="s">
        <v>163</v>
      </c>
      <c r="D22" s="36" t="s">
        <v>10</v>
      </c>
      <c r="E22" s="40" t="s">
        <v>11</v>
      </c>
      <c r="F22" s="95" t="s">
        <v>134</v>
      </c>
      <c r="G22" s="103" t="s">
        <v>223</v>
      </c>
      <c r="H22" s="68" t="s">
        <v>33</v>
      </c>
      <c r="I22" s="144"/>
      <c r="J22" s="41" t="str">
        <f t="shared" si="1"/>
        <v xml:space="preserve">R4-ICAT-120-PH / JR4-1500-30-120-WH </v>
      </c>
      <c r="K22" s="44">
        <v>4</v>
      </c>
      <c r="L22" s="45" t="s">
        <v>31</v>
      </c>
      <c r="M22" s="42" t="s">
        <v>13</v>
      </c>
      <c r="N22" s="43" t="str">
        <f t="shared" si="2"/>
        <v>18.0W</v>
      </c>
      <c r="O22" s="29">
        <v>1500</v>
      </c>
      <c r="P22" s="39">
        <v>30</v>
      </c>
      <c r="Q22" s="33">
        <v>120</v>
      </c>
      <c r="R22" s="30" t="s">
        <v>26</v>
      </c>
      <c r="S22" s="33" t="s">
        <v>30</v>
      </c>
      <c r="T22" s="33" t="s">
        <v>12</v>
      </c>
      <c r="U22" s="64"/>
    </row>
    <row r="23" spans="1:21" ht="32.5" x14ac:dyDescent="0.65">
      <c r="A23" s="78"/>
      <c r="B23" s="16"/>
      <c r="C23" s="28" t="s">
        <v>164</v>
      </c>
      <c r="D23" s="36" t="s">
        <v>10</v>
      </c>
      <c r="E23" s="40" t="s">
        <v>11</v>
      </c>
      <c r="F23" s="95" t="s">
        <v>140</v>
      </c>
      <c r="G23" s="103" t="s">
        <v>223</v>
      </c>
      <c r="H23" s="68" t="s">
        <v>33</v>
      </c>
      <c r="I23" s="144"/>
      <c r="J23" s="41" t="str">
        <f>IF(L23="RECESSED DOWNLIGHT","R"&amp;K23&amp;"-"&amp;"ICAT-"&amp;Q23&amp;"-"&amp;IF(R23="PHASE","PH",IF(R23="0-10V","010",IF(R23="TRIAC","TR",IF(R23="ELV","ELV")))))&amp;" / "&amp;IF(L23="RECESSED DOWNLIGHT","JR"&amp;K23&amp;"-"&amp;O23&amp;"-"&amp;P23&amp;"-"&amp;Q23&amp;"-"&amp;IF(S23="WHITE","WH",IF(S23="BLACK","BK",IF(S23="HAZE","HZ",IF(S23="CUSTOM","CM"," "))))&amp;IF(T23="x","-EM"," "))</f>
        <v xml:space="preserve">R4-ICAT-120-PH / JR4-1000-30-120-WH </v>
      </c>
      <c r="K23" s="44">
        <v>4</v>
      </c>
      <c r="L23" s="45" t="s">
        <v>31</v>
      </c>
      <c r="M23" s="42" t="s">
        <v>13</v>
      </c>
      <c r="N23" s="43" t="str">
        <f>IF(O23=770,"11.0W",IF(O23=1000,"12.5W",IF(O23=1250,"16.0W",IF(O23=1500,"18.0W",IF(O23=2000,"24.0W")))))</f>
        <v>12.5W</v>
      </c>
      <c r="O23" s="29">
        <v>1000</v>
      </c>
      <c r="P23" s="39">
        <v>30</v>
      </c>
      <c r="Q23" s="33">
        <v>120</v>
      </c>
      <c r="R23" s="30" t="s">
        <v>26</v>
      </c>
      <c r="S23" s="33" t="s">
        <v>30</v>
      </c>
      <c r="T23" s="33" t="s">
        <v>12</v>
      </c>
      <c r="U23" s="64"/>
    </row>
    <row r="24" spans="1:21" ht="32.5" x14ac:dyDescent="0.65">
      <c r="A24" s="78"/>
      <c r="B24" s="16"/>
      <c r="C24" s="28" t="s">
        <v>165</v>
      </c>
      <c r="D24" s="36" t="s">
        <v>10</v>
      </c>
      <c r="E24" s="40" t="s">
        <v>11</v>
      </c>
      <c r="F24" s="95" t="s">
        <v>255</v>
      </c>
      <c r="G24" s="103" t="s">
        <v>197</v>
      </c>
      <c r="H24" s="68" t="s">
        <v>33</v>
      </c>
      <c r="I24" s="144"/>
      <c r="J24" s="41" t="str">
        <f t="shared" ref="J24" si="3">IF(L24="RECESSED DOWNLIGHT","R"&amp;K24&amp;"-"&amp;"ICAT-"&amp;Q24&amp;"-"&amp;IF(R24="PHASE","PH",IF(R24="0-10V","010",IF(R24="TRIAC","TR",IF(R24="ELV","ELV")))))&amp;" / "&amp;IF(L24="RECESSED DOWNLIGHT","JR"&amp;K24&amp;"-"&amp;O24&amp;"-"&amp;P24&amp;"-"&amp;Q24&amp;"-"&amp;IF(S24="WHITE","WH",IF(S24="BLACK","BK",IF(S24="HAZE","HZ",IF(S24="CUSTOM","CM"," "))))&amp;IF(T24="x","-EM"," "))</f>
        <v xml:space="preserve">R4-ICAT-120-PH / JR4-1000-30-120-WH </v>
      </c>
      <c r="K24" s="44">
        <v>4</v>
      </c>
      <c r="L24" s="45" t="s">
        <v>31</v>
      </c>
      <c r="M24" s="42" t="s">
        <v>13</v>
      </c>
      <c r="N24" s="43" t="str">
        <f t="shared" ref="N24" si="4">IF(O24=770,"11.0W",IF(O24=1000,"12.5W",IF(O24=1250,"16.0W",IF(O24=1500,"18.0W",IF(O24=2000,"24.0W")))))</f>
        <v>12.5W</v>
      </c>
      <c r="O24" s="29">
        <v>1000</v>
      </c>
      <c r="P24" s="39">
        <v>30</v>
      </c>
      <c r="Q24" s="33">
        <v>120</v>
      </c>
      <c r="R24" s="30" t="s">
        <v>26</v>
      </c>
      <c r="S24" s="33" t="s">
        <v>30</v>
      </c>
      <c r="T24" s="33" t="s">
        <v>12</v>
      </c>
      <c r="U24" s="64"/>
    </row>
    <row r="25" spans="1:21" ht="32.5" customHeight="1" x14ac:dyDescent="0.65">
      <c r="A25" s="78"/>
      <c r="B25" s="16"/>
      <c r="C25" s="28" t="s">
        <v>277</v>
      </c>
      <c r="D25" s="36" t="s">
        <v>10</v>
      </c>
      <c r="E25" s="40" t="s">
        <v>11</v>
      </c>
      <c r="F25" s="110" t="s">
        <v>284</v>
      </c>
      <c r="G25" s="125" t="s">
        <v>285</v>
      </c>
      <c r="H25" s="117" t="s">
        <v>286</v>
      </c>
      <c r="I25" s="144"/>
      <c r="J25" s="49" t="str">
        <f>IF(K25="FLEXIBLE RIBBON LIGHT","TL"&amp;"-"&amp;O25&amp;"-"&amp;P25&amp;"-"&amp;Q25&amp;IF(R25="0-10V","-010"," "))&amp;IF(T25="x","-EM"," ")&amp;IF(U25="W/OCC SENSOR &amp; BI-LEVEL DIMMING","-SEN"," ")</f>
        <v xml:space="preserve">TL-150L/FT-30-120   </v>
      </c>
      <c r="K25" s="164" t="s">
        <v>64</v>
      </c>
      <c r="L25" s="165"/>
      <c r="M25" s="73" t="s">
        <v>65</v>
      </c>
      <c r="N25" s="58" t="s">
        <v>66</v>
      </c>
      <c r="O25" s="19" t="s">
        <v>67</v>
      </c>
      <c r="P25" s="39">
        <v>30</v>
      </c>
      <c r="Q25" s="33">
        <v>120</v>
      </c>
      <c r="R25" s="30" t="s">
        <v>26</v>
      </c>
      <c r="S25" s="32" t="s">
        <v>12</v>
      </c>
      <c r="T25" s="33" t="s">
        <v>12</v>
      </c>
      <c r="U25" s="64"/>
    </row>
    <row r="26" spans="1:21" ht="32.5" customHeight="1" x14ac:dyDescent="0.65">
      <c r="A26" s="78" t="s">
        <v>36</v>
      </c>
      <c r="B26" s="16"/>
      <c r="C26" s="14" t="s">
        <v>144</v>
      </c>
      <c r="D26" s="36" t="s">
        <v>10</v>
      </c>
      <c r="E26" s="40" t="s">
        <v>11</v>
      </c>
      <c r="F26" s="109" t="s">
        <v>147</v>
      </c>
      <c r="G26" s="119" t="s">
        <v>148</v>
      </c>
      <c r="H26" s="120" t="s">
        <v>35</v>
      </c>
      <c r="I26" s="144"/>
      <c r="J26" s="49" t="str">
        <f>IF(L26="LAY-IN TROFFER/LED PANEL","T"&amp;"-"&amp;K26&amp;"-"&amp;O26&amp;"-"&amp;P26&amp;"-"&amp;Q26&amp;IF(R26="0-10V","-010"," "))&amp;IF(T26="x","-EM"," ")</f>
        <v xml:space="preserve">T-2X2-2714-35-UNV-010 </v>
      </c>
      <c r="K26" s="24" t="s">
        <v>34</v>
      </c>
      <c r="L26" s="55" t="s">
        <v>58</v>
      </c>
      <c r="M26" s="46" t="s">
        <v>32</v>
      </c>
      <c r="N26" s="58" t="str">
        <f>IF(O26=770,"11.0W",IF(O26=1000,"12.5W",IF(O26=4480,"40.0W",IF(O26=2714,"23.0W",IF(O26=3335,"29.0W",IF(O26=4180,"38.0W",IF(O26=3360,"28.0W",IF(O26=4524,"39.0W",IF(O26=5280,"46.0W")))))))))</f>
        <v>23.0W</v>
      </c>
      <c r="O26" s="19">
        <v>2714</v>
      </c>
      <c r="P26" s="39">
        <v>35</v>
      </c>
      <c r="Q26" s="33" t="s">
        <v>28</v>
      </c>
      <c r="R26" s="30" t="s">
        <v>14</v>
      </c>
      <c r="S26" s="33" t="s">
        <v>30</v>
      </c>
      <c r="T26" s="33" t="s">
        <v>12</v>
      </c>
      <c r="U26" s="64"/>
    </row>
    <row r="27" spans="1:21" ht="32.5" x14ac:dyDescent="0.65">
      <c r="A27" s="78"/>
      <c r="B27" s="16"/>
      <c r="C27" s="14" t="s">
        <v>145</v>
      </c>
      <c r="D27" s="36" t="s">
        <v>10</v>
      </c>
      <c r="E27" s="40" t="s">
        <v>11</v>
      </c>
      <c r="F27" s="109" t="s">
        <v>135</v>
      </c>
      <c r="G27" s="119" t="s">
        <v>148</v>
      </c>
      <c r="H27" s="124" t="s">
        <v>168</v>
      </c>
      <c r="I27" s="144"/>
      <c r="J27" s="49" t="str">
        <f t="shared" ref="J27" si="5">IF(L27="LAY-IN TROFFER/LED PANEL","T"&amp;"-"&amp;K27&amp;"-"&amp;O27&amp;"-"&amp;P27&amp;"-"&amp;Q27&amp;IF(R27="0-10V","-010"," "))&amp;IF(T27="x","-EM"," ")</f>
        <v xml:space="preserve">T-2X2-3335-35-UNV-010 </v>
      </c>
      <c r="K27" s="24" t="s">
        <v>34</v>
      </c>
      <c r="L27" s="55" t="s">
        <v>58</v>
      </c>
      <c r="M27" s="56" t="s">
        <v>32</v>
      </c>
      <c r="N27" s="58" t="str">
        <f>IF(O27=770,"11.0W",IF(O27=1000,"12.5W",IF(O27=4480,"40.0W",IF(O27=2714,"23.0W",IF(O27=3335,"29.0W",IF(O27=4180,"38.0W",IF(O27=3360,"28.0W",IF(O27=4524,"39.0W",IF(O27=5280,"46.0W")))))))))</f>
        <v>29.0W</v>
      </c>
      <c r="O27" s="19">
        <v>3335</v>
      </c>
      <c r="P27" s="39">
        <v>35</v>
      </c>
      <c r="Q27" s="33" t="s">
        <v>28</v>
      </c>
      <c r="R27" s="30" t="s">
        <v>14</v>
      </c>
      <c r="S27" s="33" t="s">
        <v>30</v>
      </c>
      <c r="T27" s="33" t="s">
        <v>12</v>
      </c>
      <c r="U27" s="64"/>
    </row>
    <row r="28" spans="1:21" ht="32.5" customHeight="1" x14ac:dyDescent="0.65">
      <c r="A28" s="78" t="s">
        <v>43</v>
      </c>
      <c r="B28" s="16"/>
      <c r="C28" s="14" t="s">
        <v>150</v>
      </c>
      <c r="D28" s="36" t="s">
        <v>10</v>
      </c>
      <c r="E28" s="40" t="s">
        <v>11</v>
      </c>
      <c r="F28" s="110" t="s">
        <v>258</v>
      </c>
      <c r="G28" s="125" t="s">
        <v>149</v>
      </c>
      <c r="H28" s="118" t="s">
        <v>40</v>
      </c>
      <c r="I28" s="144"/>
      <c r="J28" s="49" t="str">
        <f>IF(L28="UTILITY WRAP","S"&amp;"-"&amp;K28&amp;"-"&amp;O28&amp;"-"&amp;P28&amp;"-"&amp;Q28&amp;IF(R28="0-10V","-010"," "))&amp;IF(T28="x","-EM"," ")</f>
        <v xml:space="preserve">S-4-3510-40-UNV-010 </v>
      </c>
      <c r="K28" s="57">
        <v>4</v>
      </c>
      <c r="L28" s="55" t="s">
        <v>41</v>
      </c>
      <c r="M28" s="56" t="s">
        <v>39</v>
      </c>
      <c r="N28" s="58" t="s">
        <v>42</v>
      </c>
      <c r="O28" s="19">
        <v>3510</v>
      </c>
      <c r="P28" s="39">
        <v>40</v>
      </c>
      <c r="Q28" s="33" t="s">
        <v>28</v>
      </c>
      <c r="R28" s="30" t="s">
        <v>14</v>
      </c>
      <c r="S28" s="32" t="s">
        <v>30</v>
      </c>
      <c r="T28" s="33" t="s">
        <v>12</v>
      </c>
      <c r="U28" s="64"/>
    </row>
    <row r="29" spans="1:21" ht="32.5" x14ac:dyDescent="0.65">
      <c r="A29" s="78"/>
      <c r="B29" s="16"/>
      <c r="C29" s="14" t="s">
        <v>151</v>
      </c>
      <c r="D29" s="36" t="s">
        <v>10</v>
      </c>
      <c r="E29" s="40" t="s">
        <v>11</v>
      </c>
      <c r="F29" s="110" t="s">
        <v>153</v>
      </c>
      <c r="G29" s="125" t="s">
        <v>152</v>
      </c>
      <c r="H29" s="118" t="s">
        <v>49</v>
      </c>
      <c r="I29" s="144"/>
      <c r="J29" s="49" t="str">
        <f>IF(L29="STAIRWELL STRIP LIGHT","SW"&amp;"-"&amp;K29&amp;"-"&amp;O29&amp;"-"&amp;P29&amp;"-"&amp;Q29&amp;IF(R29="0-10V","-010"," "))&amp;IF(T29="x","-EM"," ")&amp;IF(U29="W/OCC SENSOR &amp; BI-LEVEL DIMMING","-SEN"," ")</f>
        <v>SW-4-5241-40-UNV-010-EM-SEN</v>
      </c>
      <c r="K29" s="57">
        <v>4</v>
      </c>
      <c r="L29" s="55" t="s">
        <v>46</v>
      </c>
      <c r="M29" s="56" t="s">
        <v>48</v>
      </c>
      <c r="N29" s="58">
        <v>38</v>
      </c>
      <c r="O29" s="19">
        <v>5241</v>
      </c>
      <c r="P29" s="39">
        <v>40</v>
      </c>
      <c r="Q29" s="33" t="s">
        <v>28</v>
      </c>
      <c r="R29" s="30" t="s">
        <v>14</v>
      </c>
      <c r="S29" s="32" t="s">
        <v>30</v>
      </c>
      <c r="T29" s="33" t="s">
        <v>38</v>
      </c>
      <c r="U29" s="26" t="s">
        <v>51</v>
      </c>
    </row>
    <row r="30" spans="1:21" ht="32.5" x14ac:dyDescent="0.65">
      <c r="A30" s="78"/>
      <c r="B30" s="16"/>
      <c r="C30" s="14" t="s">
        <v>154</v>
      </c>
      <c r="D30" s="36" t="s">
        <v>10</v>
      </c>
      <c r="E30" s="40" t="s">
        <v>11</v>
      </c>
      <c r="F30" s="110" t="s">
        <v>155</v>
      </c>
      <c r="G30" s="125" t="s">
        <v>156</v>
      </c>
      <c r="H30" s="118" t="s">
        <v>47</v>
      </c>
      <c r="I30" s="144"/>
      <c r="J30" s="49" t="str">
        <f>IF(L30="VAPOR TIGHT","V"&amp;"-"&amp;K30&amp;"-"&amp;O30&amp;"-"&amp;P30&amp;"-"&amp;Q30&amp;IF(R30="0-10V","-010"," "))&amp;IF(T30="x","-EM"," ")</f>
        <v xml:space="preserve">V-2-3238-40-UNV-010 </v>
      </c>
      <c r="K30" s="57">
        <v>2</v>
      </c>
      <c r="L30" s="55" t="s">
        <v>44</v>
      </c>
      <c r="M30" s="56" t="s">
        <v>45</v>
      </c>
      <c r="N30" s="58" t="s">
        <v>50</v>
      </c>
      <c r="O30" s="19">
        <v>3238</v>
      </c>
      <c r="P30" s="39">
        <v>40</v>
      </c>
      <c r="Q30" s="33" t="s">
        <v>28</v>
      </c>
      <c r="R30" s="30" t="s">
        <v>14</v>
      </c>
      <c r="S30" s="32" t="s">
        <v>30</v>
      </c>
      <c r="T30" s="33" t="s">
        <v>12</v>
      </c>
      <c r="U30" s="64"/>
    </row>
    <row r="31" spans="1:21" ht="32.5" x14ac:dyDescent="0.65">
      <c r="A31" s="78"/>
      <c r="B31" s="16"/>
      <c r="C31" s="14" t="s">
        <v>259</v>
      </c>
      <c r="D31" s="36" t="s">
        <v>10</v>
      </c>
      <c r="E31" s="40" t="s">
        <v>11</v>
      </c>
      <c r="F31" s="110" t="s">
        <v>261</v>
      </c>
      <c r="G31" s="125" t="s">
        <v>260</v>
      </c>
      <c r="H31" s="118"/>
      <c r="I31" s="144"/>
      <c r="J31" s="38" t="s">
        <v>262</v>
      </c>
      <c r="K31" s="156" t="s">
        <v>263</v>
      </c>
      <c r="L31" s="157"/>
      <c r="M31" s="46" t="s">
        <v>139</v>
      </c>
      <c r="N31" s="54">
        <v>15</v>
      </c>
      <c r="O31" s="27">
        <v>1000</v>
      </c>
      <c r="P31" s="39">
        <v>30</v>
      </c>
      <c r="Q31" s="33">
        <v>120</v>
      </c>
      <c r="R31" s="30" t="s">
        <v>26</v>
      </c>
      <c r="S31" s="33" t="s">
        <v>30</v>
      </c>
      <c r="T31" s="33" t="s">
        <v>12</v>
      </c>
      <c r="U31" s="64"/>
    </row>
    <row r="32" spans="1:21" ht="32.5" x14ac:dyDescent="0.65">
      <c r="A32" s="78"/>
      <c r="B32" s="16"/>
      <c r="C32" s="14" t="s">
        <v>186</v>
      </c>
      <c r="D32" s="36" t="s">
        <v>10</v>
      </c>
      <c r="E32" s="40" t="s">
        <v>11</v>
      </c>
      <c r="F32" s="110" t="s">
        <v>137</v>
      </c>
      <c r="G32" s="125" t="s">
        <v>187</v>
      </c>
      <c r="H32" s="118" t="s">
        <v>47</v>
      </c>
      <c r="I32" s="144"/>
      <c r="J32" s="49" t="str">
        <f>IF(L32="VAPOR TIGHT","V"&amp;"-"&amp;K32&amp;"-"&amp;O32&amp;"-"&amp;P32&amp;"-"&amp;Q32&amp;IF(R32="0-10V","-010"," "))&amp;IF(T32="x","-EM"," ")</f>
        <v xml:space="preserve">V-4-3238-40-UNV-010 </v>
      </c>
      <c r="K32" s="57">
        <v>4</v>
      </c>
      <c r="L32" s="55" t="s">
        <v>44</v>
      </c>
      <c r="M32" s="56" t="s">
        <v>45</v>
      </c>
      <c r="N32" s="58" t="s">
        <v>50</v>
      </c>
      <c r="O32" s="19">
        <v>3238</v>
      </c>
      <c r="P32" s="39">
        <v>40</v>
      </c>
      <c r="Q32" s="33" t="s">
        <v>28</v>
      </c>
      <c r="R32" s="30" t="s">
        <v>14</v>
      </c>
      <c r="S32" s="32" t="s">
        <v>30</v>
      </c>
      <c r="T32" s="33" t="s">
        <v>12</v>
      </c>
      <c r="U32" s="64"/>
    </row>
    <row r="33" spans="1:21" ht="30" customHeight="1" x14ac:dyDescent="0.65">
      <c r="A33" s="16"/>
      <c r="B33" s="16"/>
      <c r="C33" s="179" t="s">
        <v>22</v>
      </c>
      <c r="D33" s="151"/>
      <c r="E33" s="151"/>
      <c r="F33" s="151"/>
      <c r="G33" s="151"/>
      <c r="H33" s="151"/>
      <c r="I33" s="151"/>
      <c r="J33" s="151"/>
      <c r="K33" s="151"/>
      <c r="L33" s="151"/>
      <c r="M33" s="151"/>
      <c r="N33" s="151"/>
      <c r="O33" s="151"/>
      <c r="P33" s="151"/>
      <c r="Q33" s="151"/>
      <c r="R33" s="151"/>
      <c r="S33" s="151"/>
      <c r="T33" s="151"/>
      <c r="U33" s="180"/>
    </row>
    <row r="34" spans="1:21" ht="33" customHeight="1" x14ac:dyDescent="0.65">
      <c r="A34" s="78" t="s">
        <v>13</v>
      </c>
      <c r="B34" s="16"/>
      <c r="C34" s="92" t="s">
        <v>257</v>
      </c>
      <c r="D34" s="80" t="s">
        <v>10</v>
      </c>
      <c r="E34" s="72" t="s">
        <v>11</v>
      </c>
      <c r="F34" s="133" t="s">
        <v>252</v>
      </c>
      <c r="G34" s="103" t="s">
        <v>223</v>
      </c>
      <c r="H34" s="90" t="s">
        <v>33</v>
      </c>
      <c r="I34" s="144"/>
      <c r="J34" s="81" t="str">
        <f>IF(L34="RECESSED DOWNLIGHT","R"&amp;K34&amp;"-"&amp;"ICAT-"&amp;Q34&amp;"-"&amp;IF(R34="PHASE","PH",IF(R34="0-10V","010",IF(R34="TRIAC","TR",IF(R34="ELV","ELV")))))&amp;" / "&amp;IF(L34="RECESSED DOWNLIGHT","JR"&amp;K34&amp;"-"&amp;O34&amp;"-"&amp;P34&amp;"-"&amp;Q34&amp;"-"&amp;IF(S34="WHITE","WH",IF(S34="BLACK","BK",IF(S34="HAZE","HZ",IF(S34="CUSTOM","CM"," "))))&amp;IF(T34="x","-EM"," "))</f>
        <v xml:space="preserve">R4-ICAT-120-PH / JR4-1000-30-120-WH </v>
      </c>
      <c r="K34" s="82">
        <v>4</v>
      </c>
      <c r="L34" s="83" t="s">
        <v>31</v>
      </c>
      <c r="M34" s="84" t="s">
        <v>13</v>
      </c>
      <c r="N34" s="85" t="str">
        <f>IF(O34=770,"11.0W",IF(O34=1000,"12.5W",IF(O34=1250,"16.0W",IF(O34=1500,"18.0W",IF(O34=2000,"24.0W")))))</f>
        <v>12.5W</v>
      </c>
      <c r="O34" s="86">
        <v>1000</v>
      </c>
      <c r="P34" s="87">
        <v>30</v>
      </c>
      <c r="Q34" s="53">
        <v>120</v>
      </c>
      <c r="R34" s="88" t="s">
        <v>26</v>
      </c>
      <c r="S34" s="53" t="s">
        <v>30</v>
      </c>
      <c r="T34" s="53" t="s">
        <v>12</v>
      </c>
      <c r="U34" s="89" t="s">
        <v>250</v>
      </c>
    </row>
    <row r="35" spans="1:21" ht="32.5" x14ac:dyDescent="0.65">
      <c r="A35" s="78"/>
      <c r="B35" s="16"/>
      <c r="C35" s="14" t="s">
        <v>166</v>
      </c>
      <c r="D35" s="36" t="s">
        <v>10</v>
      </c>
      <c r="E35" s="72" t="s">
        <v>11</v>
      </c>
      <c r="F35" s="96" t="s">
        <v>251</v>
      </c>
      <c r="G35" s="103" t="s">
        <v>197</v>
      </c>
      <c r="H35" s="69" t="s">
        <v>33</v>
      </c>
      <c r="I35" s="144"/>
      <c r="J35" s="41" t="str">
        <f t="shared" ref="J35" si="6">IF(L35="RECESSED DOWNLIGHT","R"&amp;K35&amp;"-"&amp;"ICAT-"&amp;Q35&amp;"-"&amp;IF(R35="PHASE","PH",IF(R35="0-10V","010",IF(R35="TRIAC","TR",IF(R35="ELV","ELV")))))&amp;" / "&amp;IF(L35="RECESSED DOWNLIGHT","JR"&amp;K35&amp;"-"&amp;O35&amp;"-"&amp;P35&amp;"-"&amp;Q35&amp;"-"&amp;IF(S35="WHITE","WH",IF(S35="BLACK","BK",IF(S35="HAZE","HZ",IF(S35="CUSTOM","CM"," "))))&amp;IF(T35="x","-EM"," "))</f>
        <v xml:space="preserve">R4-ICAT-120-PH / JR4-770-30-120-WH </v>
      </c>
      <c r="K35" s="44">
        <v>4</v>
      </c>
      <c r="L35" s="45" t="s">
        <v>31</v>
      </c>
      <c r="M35" s="42" t="s">
        <v>13</v>
      </c>
      <c r="N35" s="43" t="str">
        <f t="shared" ref="N35" si="7">IF(O35=770,"11.0W",IF(O35=1000,"12.5W",IF(O35=1250,"16.0W",IF(O35=1500,"18.0W",IF(O35=2000,"24.0W")))))</f>
        <v>11.0W</v>
      </c>
      <c r="O35" s="29">
        <v>770</v>
      </c>
      <c r="P35" s="39">
        <v>30</v>
      </c>
      <c r="Q35" s="33">
        <v>120</v>
      </c>
      <c r="R35" s="30" t="s">
        <v>26</v>
      </c>
      <c r="S35" s="33" t="s">
        <v>30</v>
      </c>
      <c r="T35" s="33" t="s">
        <v>12</v>
      </c>
      <c r="U35" s="64" t="s">
        <v>253</v>
      </c>
    </row>
    <row r="36" spans="1:21" ht="32.5" x14ac:dyDescent="0.65">
      <c r="A36" s="78"/>
      <c r="B36" s="16"/>
      <c r="C36" s="14" t="s">
        <v>231</v>
      </c>
      <c r="D36" s="15" t="s">
        <v>20</v>
      </c>
      <c r="E36" s="72" t="s">
        <v>11</v>
      </c>
      <c r="F36" s="97" t="s">
        <v>234</v>
      </c>
      <c r="G36" s="104" t="s">
        <v>240</v>
      </c>
      <c r="H36" s="70"/>
      <c r="I36" s="144"/>
      <c r="J36" s="189" t="s">
        <v>297</v>
      </c>
      <c r="K36" s="156" t="s">
        <v>290</v>
      </c>
      <c r="L36" s="157"/>
      <c r="M36" s="46" t="s">
        <v>219</v>
      </c>
      <c r="N36" s="54">
        <v>8.5</v>
      </c>
      <c r="O36" s="27">
        <v>500</v>
      </c>
      <c r="P36" s="39">
        <v>27</v>
      </c>
      <c r="Q36" s="33">
        <v>120</v>
      </c>
      <c r="R36" s="30" t="s">
        <v>26</v>
      </c>
      <c r="S36" s="33" t="s">
        <v>12</v>
      </c>
      <c r="T36" s="33" t="s">
        <v>12</v>
      </c>
      <c r="U36" s="64"/>
    </row>
    <row r="37" spans="1:21" ht="32.5" x14ac:dyDescent="0.65">
      <c r="A37" s="78"/>
      <c r="B37" s="16"/>
      <c r="C37" s="14" t="s">
        <v>232</v>
      </c>
      <c r="D37" s="15" t="s">
        <v>20</v>
      </c>
      <c r="E37" s="72" t="s">
        <v>11</v>
      </c>
      <c r="F37" s="97" t="s">
        <v>235</v>
      </c>
      <c r="G37" s="104" t="s">
        <v>241</v>
      </c>
      <c r="H37" s="70"/>
      <c r="I37" s="144"/>
      <c r="J37" s="189" t="s">
        <v>298</v>
      </c>
      <c r="K37" s="156" t="s">
        <v>292</v>
      </c>
      <c r="L37" s="157"/>
      <c r="M37" s="46" t="s">
        <v>239</v>
      </c>
      <c r="N37" s="54">
        <v>10</v>
      </c>
      <c r="O37" s="27">
        <v>600</v>
      </c>
      <c r="P37" s="39">
        <v>27</v>
      </c>
      <c r="Q37" s="33">
        <v>120</v>
      </c>
      <c r="R37" s="30" t="s">
        <v>26</v>
      </c>
      <c r="S37" s="33" t="s">
        <v>12</v>
      </c>
      <c r="T37" s="33" t="s">
        <v>12</v>
      </c>
      <c r="U37" s="64"/>
    </row>
    <row r="38" spans="1:21" ht="32.5" x14ac:dyDescent="0.65">
      <c r="A38" s="78"/>
      <c r="B38" s="16"/>
      <c r="C38" s="14" t="s">
        <v>233</v>
      </c>
      <c r="D38" s="15" t="s">
        <v>20</v>
      </c>
      <c r="E38" s="72" t="s">
        <v>11</v>
      </c>
      <c r="F38" s="97" t="s">
        <v>236</v>
      </c>
      <c r="G38" s="104" t="s">
        <v>242</v>
      </c>
      <c r="H38" s="70"/>
      <c r="I38" s="144"/>
      <c r="J38" s="189" t="s">
        <v>299</v>
      </c>
      <c r="K38" s="156" t="s">
        <v>293</v>
      </c>
      <c r="L38" s="157"/>
      <c r="M38" s="46" t="s">
        <v>219</v>
      </c>
      <c r="N38" s="54">
        <v>10</v>
      </c>
      <c r="O38" s="27">
        <v>600</v>
      </c>
      <c r="P38" s="39">
        <v>27</v>
      </c>
      <c r="Q38" s="33">
        <v>120</v>
      </c>
      <c r="R38" s="30" t="s">
        <v>26</v>
      </c>
      <c r="S38" s="33" t="s">
        <v>12</v>
      </c>
      <c r="T38" s="33" t="s">
        <v>12</v>
      </c>
      <c r="U38" s="64"/>
    </row>
    <row r="39" spans="1:21" ht="32.5" x14ac:dyDescent="0.65">
      <c r="A39" s="79"/>
      <c r="B39" s="16"/>
      <c r="C39" s="14" t="s">
        <v>227</v>
      </c>
      <c r="D39" s="15" t="s">
        <v>20</v>
      </c>
      <c r="E39" s="72" t="s">
        <v>11</v>
      </c>
      <c r="F39" s="97" t="s">
        <v>203</v>
      </c>
      <c r="G39" s="104" t="s">
        <v>243</v>
      </c>
      <c r="H39" s="70"/>
      <c r="I39" s="144"/>
      <c r="J39" s="189" t="s">
        <v>300</v>
      </c>
      <c r="K39" s="156" t="s">
        <v>205</v>
      </c>
      <c r="L39" s="157"/>
      <c r="M39" s="46" t="s">
        <v>48</v>
      </c>
      <c r="N39" s="54">
        <v>24</v>
      </c>
      <c r="O39" s="27">
        <v>1200</v>
      </c>
      <c r="P39" s="39">
        <v>30</v>
      </c>
      <c r="Q39" s="33">
        <v>120</v>
      </c>
      <c r="R39" s="30" t="s">
        <v>26</v>
      </c>
      <c r="S39" s="33" t="s">
        <v>12</v>
      </c>
      <c r="T39" s="33" t="s">
        <v>12</v>
      </c>
      <c r="U39" s="64"/>
    </row>
    <row r="40" spans="1:21" ht="32.5" customHeight="1" x14ac:dyDescent="0.65">
      <c r="A40" s="78" t="s">
        <v>132</v>
      </c>
      <c r="B40" s="16"/>
      <c r="C40" s="14" t="s">
        <v>225</v>
      </c>
      <c r="D40" s="15" t="s">
        <v>20</v>
      </c>
      <c r="E40" s="72" t="s">
        <v>11</v>
      </c>
      <c r="F40" s="96" t="s">
        <v>248</v>
      </c>
      <c r="G40" s="104" t="s">
        <v>244</v>
      </c>
      <c r="H40" s="68"/>
      <c r="I40" s="144"/>
      <c r="J40" s="189" t="s">
        <v>301</v>
      </c>
      <c r="K40" s="156" t="s">
        <v>237</v>
      </c>
      <c r="L40" s="157"/>
      <c r="M40" s="46" t="s">
        <v>48</v>
      </c>
      <c r="N40" s="54">
        <v>8.5</v>
      </c>
      <c r="O40" s="27">
        <v>500</v>
      </c>
      <c r="P40" s="39">
        <v>27</v>
      </c>
      <c r="Q40" s="33">
        <v>120</v>
      </c>
      <c r="R40" s="30" t="s">
        <v>26</v>
      </c>
      <c r="S40" s="33" t="s">
        <v>12</v>
      </c>
      <c r="T40" s="33" t="s">
        <v>12</v>
      </c>
      <c r="U40" s="64"/>
    </row>
    <row r="41" spans="1:21" ht="32.5" customHeight="1" x14ac:dyDescent="0.65">
      <c r="A41" s="78"/>
      <c r="B41" s="16"/>
      <c r="C41" s="14" t="s">
        <v>228</v>
      </c>
      <c r="D41" s="15" t="s">
        <v>20</v>
      </c>
      <c r="E41" s="72" t="s">
        <v>11</v>
      </c>
      <c r="F41" s="97" t="s">
        <v>215</v>
      </c>
      <c r="G41" s="104" t="s">
        <v>245</v>
      </c>
      <c r="H41" s="70"/>
      <c r="I41" s="144"/>
      <c r="J41" s="189" t="s">
        <v>302</v>
      </c>
      <c r="K41" s="156" t="s">
        <v>289</v>
      </c>
      <c r="L41" s="157"/>
      <c r="M41" s="46" t="s">
        <v>216</v>
      </c>
      <c r="N41" s="54">
        <v>10</v>
      </c>
      <c r="O41" s="27">
        <v>600</v>
      </c>
      <c r="P41" s="39">
        <v>27</v>
      </c>
      <c r="Q41" s="33">
        <v>120</v>
      </c>
      <c r="R41" s="30" t="s">
        <v>26</v>
      </c>
      <c r="S41" s="33" t="s">
        <v>12</v>
      </c>
      <c r="T41" s="33" t="s">
        <v>12</v>
      </c>
      <c r="U41" s="64"/>
    </row>
    <row r="42" spans="1:21" ht="32.5" customHeight="1" x14ac:dyDescent="0.65">
      <c r="A42" s="78"/>
      <c r="B42" s="16"/>
      <c r="C42" s="14" t="s">
        <v>229</v>
      </c>
      <c r="D42" s="15" t="s">
        <v>20</v>
      </c>
      <c r="E42" s="72" t="s">
        <v>11</v>
      </c>
      <c r="F42" s="97" t="s">
        <v>238</v>
      </c>
      <c r="G42" s="104" t="s">
        <v>246</v>
      </c>
      <c r="H42" s="70"/>
      <c r="I42" s="144"/>
      <c r="J42" s="189" t="s">
        <v>303</v>
      </c>
      <c r="K42" s="156" t="s">
        <v>294</v>
      </c>
      <c r="L42" s="157"/>
      <c r="M42" s="46" t="s">
        <v>219</v>
      </c>
      <c r="N42" s="54">
        <v>10</v>
      </c>
      <c r="O42" s="27">
        <v>600</v>
      </c>
      <c r="P42" s="39">
        <v>27</v>
      </c>
      <c r="Q42" s="33">
        <v>120</v>
      </c>
      <c r="R42" s="30" t="s">
        <v>26</v>
      </c>
      <c r="S42" s="33" t="s">
        <v>12</v>
      </c>
      <c r="T42" s="33" t="s">
        <v>12</v>
      </c>
      <c r="U42" s="64"/>
    </row>
    <row r="43" spans="1:21" ht="32.5" customHeight="1" x14ac:dyDescent="0.65">
      <c r="A43" s="78"/>
      <c r="B43" s="16"/>
      <c r="C43" s="14" t="s">
        <v>230</v>
      </c>
      <c r="D43" s="15" t="s">
        <v>20</v>
      </c>
      <c r="E43" s="72" t="s">
        <v>11</v>
      </c>
      <c r="F43" s="97" t="s">
        <v>249</v>
      </c>
      <c r="G43" s="104" t="s">
        <v>247</v>
      </c>
      <c r="H43" s="70"/>
      <c r="I43" s="144"/>
      <c r="J43" s="189" t="s">
        <v>304</v>
      </c>
      <c r="K43" s="156" t="s">
        <v>293</v>
      </c>
      <c r="L43" s="157"/>
      <c r="M43" s="46" t="s">
        <v>48</v>
      </c>
      <c r="N43" s="54">
        <v>20</v>
      </c>
      <c r="O43" s="27">
        <v>1200</v>
      </c>
      <c r="P43" s="39">
        <v>27</v>
      </c>
      <c r="Q43" s="33">
        <v>120</v>
      </c>
      <c r="R43" s="30" t="s">
        <v>26</v>
      </c>
      <c r="S43" s="33" t="s">
        <v>12</v>
      </c>
      <c r="T43" s="33" t="s">
        <v>12</v>
      </c>
      <c r="U43" s="64"/>
    </row>
    <row r="44" spans="1:21" ht="30" customHeight="1" x14ac:dyDescent="0.65">
      <c r="A44" s="16"/>
      <c r="B44" s="16"/>
      <c r="C44" s="179" t="s">
        <v>311</v>
      </c>
      <c r="D44" s="151"/>
      <c r="E44" s="151"/>
      <c r="F44" s="151"/>
      <c r="G44" s="151"/>
      <c r="H44" s="151"/>
      <c r="I44" s="151"/>
      <c r="J44" s="151"/>
      <c r="K44" s="151"/>
      <c r="L44" s="151"/>
      <c r="M44" s="151"/>
      <c r="N44" s="151"/>
      <c r="O44" s="151"/>
      <c r="P44" s="151"/>
      <c r="Q44" s="151"/>
      <c r="R44" s="151"/>
      <c r="S44" s="151"/>
      <c r="T44" s="151"/>
      <c r="U44" s="180"/>
    </row>
    <row r="45" spans="1:21" ht="32.5" customHeight="1" x14ac:dyDescent="0.65">
      <c r="A45" s="78"/>
      <c r="B45" s="16"/>
      <c r="C45" s="51" t="s">
        <v>200</v>
      </c>
      <c r="D45" s="15" t="s">
        <v>20</v>
      </c>
      <c r="E45" s="72" t="s">
        <v>11</v>
      </c>
      <c r="F45" s="99" t="s">
        <v>198</v>
      </c>
      <c r="G45" s="126" t="s">
        <v>208</v>
      </c>
      <c r="H45" s="71"/>
      <c r="I45" s="138"/>
      <c r="J45" s="190" t="s">
        <v>305</v>
      </c>
      <c r="K45" s="181" t="s">
        <v>199</v>
      </c>
      <c r="L45" s="181"/>
      <c r="M45" s="73" t="s">
        <v>52</v>
      </c>
      <c r="N45" s="74">
        <v>11</v>
      </c>
      <c r="O45" s="75">
        <v>900</v>
      </c>
      <c r="P45" s="76">
        <v>30</v>
      </c>
      <c r="Q45" s="48">
        <v>120</v>
      </c>
      <c r="R45" s="77" t="s">
        <v>26</v>
      </c>
      <c r="S45" s="77" t="s">
        <v>12</v>
      </c>
      <c r="T45" s="48" t="s">
        <v>12</v>
      </c>
      <c r="U45" s="93"/>
    </row>
    <row r="46" spans="1:21" ht="32.5" customHeight="1" x14ac:dyDescent="0.65">
      <c r="A46" s="78"/>
      <c r="B46" s="16"/>
      <c r="C46" s="14" t="s">
        <v>202</v>
      </c>
      <c r="D46" s="15" t="s">
        <v>20</v>
      </c>
      <c r="E46" s="72" t="s">
        <v>11</v>
      </c>
      <c r="F46" s="97" t="s">
        <v>226</v>
      </c>
      <c r="G46" s="104" t="s">
        <v>204</v>
      </c>
      <c r="H46" s="70"/>
      <c r="I46" s="138"/>
      <c r="J46" s="190" t="s">
        <v>306</v>
      </c>
      <c r="K46" s="156" t="s">
        <v>205</v>
      </c>
      <c r="L46" s="157"/>
      <c r="M46" s="46" t="s">
        <v>48</v>
      </c>
      <c r="N46" s="54">
        <v>15</v>
      </c>
      <c r="O46" s="27"/>
      <c r="P46" s="39">
        <v>30</v>
      </c>
      <c r="Q46" s="33">
        <v>120</v>
      </c>
      <c r="R46" s="30" t="s">
        <v>26</v>
      </c>
      <c r="S46" s="48" t="s">
        <v>12</v>
      </c>
      <c r="T46" s="33" t="s">
        <v>12</v>
      </c>
      <c r="U46" s="64"/>
    </row>
    <row r="47" spans="1:21" ht="32.5" customHeight="1" x14ac:dyDescent="0.65">
      <c r="A47" s="78"/>
      <c r="B47" s="16"/>
      <c r="C47" s="13" t="s">
        <v>212</v>
      </c>
      <c r="D47" s="15" t="s">
        <v>20</v>
      </c>
      <c r="E47" s="72" t="s">
        <v>11</v>
      </c>
      <c r="F47" s="97" t="s">
        <v>214</v>
      </c>
      <c r="G47" s="105" t="s">
        <v>213</v>
      </c>
      <c r="H47" s="70"/>
      <c r="I47" s="138"/>
      <c r="J47" s="190" t="s">
        <v>307</v>
      </c>
      <c r="K47" s="156" t="s">
        <v>289</v>
      </c>
      <c r="L47" s="157"/>
      <c r="M47" s="23" t="s">
        <v>216</v>
      </c>
      <c r="N47" s="22">
        <v>10</v>
      </c>
      <c r="O47" s="21">
        <v>700</v>
      </c>
      <c r="P47" s="39">
        <v>27</v>
      </c>
      <c r="Q47" s="33">
        <v>120</v>
      </c>
      <c r="R47" s="30" t="s">
        <v>26</v>
      </c>
      <c r="S47" s="77" t="s">
        <v>12</v>
      </c>
      <c r="T47" s="48"/>
      <c r="U47" s="37"/>
    </row>
    <row r="48" spans="1:21" ht="32.5" customHeight="1" x14ac:dyDescent="0.65">
      <c r="A48" s="78"/>
      <c r="B48" s="16"/>
      <c r="C48" s="13" t="s">
        <v>206</v>
      </c>
      <c r="D48" s="15" t="s">
        <v>20</v>
      </c>
      <c r="E48" s="72" t="s">
        <v>11</v>
      </c>
      <c r="F48" s="97" t="s">
        <v>138</v>
      </c>
      <c r="G48" s="105" t="s">
        <v>207</v>
      </c>
      <c r="H48" s="70"/>
      <c r="I48" s="138"/>
      <c r="J48" s="190" t="s">
        <v>308</v>
      </c>
      <c r="K48" s="156" t="s">
        <v>138</v>
      </c>
      <c r="L48" s="157"/>
      <c r="M48" s="23" t="s">
        <v>48</v>
      </c>
      <c r="N48" s="22">
        <v>22</v>
      </c>
      <c r="O48" s="21">
        <v>1000</v>
      </c>
      <c r="P48" s="39">
        <v>30</v>
      </c>
      <c r="Q48" s="33">
        <v>120</v>
      </c>
      <c r="R48" s="30" t="s">
        <v>26</v>
      </c>
      <c r="S48" s="25" t="s">
        <v>12</v>
      </c>
      <c r="T48" s="48" t="s">
        <v>12</v>
      </c>
      <c r="U48" s="37"/>
    </row>
    <row r="49" spans="1:21" ht="32.5" customHeight="1" x14ac:dyDescent="0.65">
      <c r="A49" s="78"/>
      <c r="B49" s="16"/>
      <c r="C49" s="13" t="s">
        <v>201</v>
      </c>
      <c r="D49" s="15" t="s">
        <v>20</v>
      </c>
      <c r="E49" s="72" t="s">
        <v>11</v>
      </c>
      <c r="F49" s="97" t="s">
        <v>209</v>
      </c>
      <c r="G49" s="105" t="s">
        <v>210</v>
      </c>
      <c r="H49" s="70"/>
      <c r="I49" s="138"/>
      <c r="J49" s="190" t="s">
        <v>309</v>
      </c>
      <c r="K49" s="156" t="s">
        <v>211</v>
      </c>
      <c r="L49" s="157"/>
      <c r="M49" s="23" t="s">
        <v>52</v>
      </c>
      <c r="N49" s="22">
        <v>33</v>
      </c>
      <c r="O49" s="21">
        <v>1250</v>
      </c>
      <c r="P49" s="39">
        <v>30</v>
      </c>
      <c r="Q49" s="33">
        <v>120</v>
      </c>
      <c r="R49" s="30" t="s">
        <v>26</v>
      </c>
      <c r="S49" s="25" t="s">
        <v>12</v>
      </c>
      <c r="T49" s="48" t="s">
        <v>12</v>
      </c>
      <c r="U49" s="37"/>
    </row>
    <row r="50" spans="1:21" ht="32.5" customHeight="1" x14ac:dyDescent="0.65">
      <c r="A50" s="78"/>
      <c r="B50" s="16"/>
      <c r="C50" s="13" t="s">
        <v>217</v>
      </c>
      <c r="D50" s="36" t="s">
        <v>20</v>
      </c>
      <c r="E50" s="72" t="s">
        <v>11</v>
      </c>
      <c r="F50" s="97" t="s">
        <v>214</v>
      </c>
      <c r="G50" s="105" t="s">
        <v>218</v>
      </c>
      <c r="H50" s="70"/>
      <c r="I50" s="138"/>
      <c r="J50" s="190" t="s">
        <v>310</v>
      </c>
      <c r="K50" s="156" t="s">
        <v>290</v>
      </c>
      <c r="L50" s="157"/>
      <c r="M50" s="23" t="s">
        <v>219</v>
      </c>
      <c r="N50" s="22">
        <v>8.5</v>
      </c>
      <c r="O50" s="21">
        <v>550</v>
      </c>
      <c r="P50" s="39">
        <v>27</v>
      </c>
      <c r="Q50" s="33">
        <v>120</v>
      </c>
      <c r="R50" s="30" t="s">
        <v>26</v>
      </c>
      <c r="S50" s="25" t="s">
        <v>12</v>
      </c>
      <c r="T50" s="48" t="s">
        <v>12</v>
      </c>
      <c r="U50" s="37"/>
    </row>
    <row r="51" spans="1:21" ht="23.15" customHeight="1" x14ac:dyDescent="0.65">
      <c r="A51" s="16"/>
      <c r="B51" s="16"/>
      <c r="C51" s="12" t="s">
        <v>0</v>
      </c>
      <c r="D51" s="4" t="s">
        <v>19</v>
      </c>
      <c r="E51" s="5" t="s">
        <v>9</v>
      </c>
      <c r="F51" s="4" t="s">
        <v>133</v>
      </c>
      <c r="G51" s="4" t="s">
        <v>146</v>
      </c>
      <c r="H51" s="4" t="s">
        <v>136</v>
      </c>
      <c r="I51" s="20" t="s">
        <v>287</v>
      </c>
      <c r="J51" s="20" t="s">
        <v>60</v>
      </c>
      <c r="K51" s="174" t="s">
        <v>56</v>
      </c>
      <c r="L51" s="175"/>
      <c r="M51" s="4" t="s">
        <v>27</v>
      </c>
      <c r="N51" s="4" t="s">
        <v>2</v>
      </c>
      <c r="O51" s="4" t="s">
        <v>3</v>
      </c>
      <c r="P51" s="4" t="s">
        <v>81</v>
      </c>
      <c r="Q51" s="4" t="s">
        <v>23</v>
      </c>
      <c r="R51" s="20" t="s">
        <v>54</v>
      </c>
      <c r="S51" s="20" t="s">
        <v>29</v>
      </c>
      <c r="T51" s="20" t="s">
        <v>37</v>
      </c>
      <c r="U51" s="34" t="s">
        <v>57</v>
      </c>
    </row>
    <row r="52" spans="1:21" ht="30" customHeight="1" x14ac:dyDescent="0.65">
      <c r="A52" s="16"/>
      <c r="B52" s="16"/>
      <c r="C52" s="179" t="s">
        <v>7</v>
      </c>
      <c r="D52" s="151"/>
      <c r="E52" s="151"/>
      <c r="F52" s="151"/>
      <c r="G52" s="151"/>
      <c r="H52" s="151"/>
      <c r="I52" s="151"/>
      <c r="J52" s="151"/>
      <c r="K52" s="151"/>
      <c r="L52" s="151"/>
      <c r="M52" s="151"/>
      <c r="N52" s="151"/>
      <c r="O52" s="151"/>
      <c r="P52" s="151"/>
      <c r="Q52" s="151"/>
      <c r="R52" s="151"/>
      <c r="S52" s="151"/>
      <c r="T52" s="151"/>
      <c r="U52" s="180"/>
    </row>
    <row r="53" spans="1:21" ht="33" customHeight="1" x14ac:dyDescent="0.65">
      <c r="A53" s="78" t="s">
        <v>77</v>
      </c>
      <c r="B53" s="16"/>
      <c r="C53" s="13" t="s">
        <v>5</v>
      </c>
      <c r="D53" s="36" t="s">
        <v>10</v>
      </c>
      <c r="E53" s="72" t="s">
        <v>11</v>
      </c>
      <c r="F53" s="127" t="s">
        <v>191</v>
      </c>
      <c r="G53" s="128" t="s">
        <v>188</v>
      </c>
      <c r="H53" s="129" t="s">
        <v>72</v>
      </c>
      <c r="I53" s="141"/>
      <c r="J53" s="130" t="str">
        <f>IF(K53="EMERGENCY EXIT SIGN","EX"&amp;IF(R53="GREEN","-G",IF(R53="RED","-R"))&amp;P53&amp;IF(M53="UNIVERSAL","-U",IF(M53="RECESSED","-R",IF(M53="CEILING","-C",IF(M53="WALL","-W",""))))&amp;"-"&amp;Q53&amp;IF(S53="WHITE","-WH",IF(S53="BLACK","-BLK",IF(S53="ALU","-ALU",""))))</f>
        <v>EX-G1-U-UNV-ALU</v>
      </c>
      <c r="K53" s="160" t="s">
        <v>59</v>
      </c>
      <c r="L53" s="161"/>
      <c r="M53" s="23" t="s">
        <v>63</v>
      </c>
      <c r="N53" s="131">
        <v>1</v>
      </c>
      <c r="O53" s="21" t="s">
        <v>12</v>
      </c>
      <c r="P53" s="52">
        <v>1</v>
      </c>
      <c r="Q53" s="53" t="s">
        <v>28</v>
      </c>
      <c r="R53" s="132" t="s">
        <v>68</v>
      </c>
      <c r="S53" s="132" t="s">
        <v>69</v>
      </c>
      <c r="T53" s="53" t="s">
        <v>38</v>
      </c>
      <c r="U53" s="65" t="s">
        <v>70</v>
      </c>
    </row>
    <row r="54" spans="1:21" ht="32.5" x14ac:dyDescent="0.65">
      <c r="A54" s="78"/>
      <c r="B54" s="16"/>
      <c r="C54" s="13" t="s">
        <v>6</v>
      </c>
      <c r="D54" s="36" t="s">
        <v>10</v>
      </c>
      <c r="E54" s="72" t="s">
        <v>11</v>
      </c>
      <c r="F54" s="98" t="s">
        <v>192</v>
      </c>
      <c r="G54" s="106" t="s">
        <v>188</v>
      </c>
      <c r="H54" s="108" t="s">
        <v>72</v>
      </c>
      <c r="I54" s="142"/>
      <c r="J54" s="49" t="str">
        <f t="shared" ref="J54:J55" si="8">IF(K54="EMERGENCY EXIT SIGN","EX"&amp;IF(R54="GREEN","-G",IF(R54="RED","-R"))&amp;P54&amp;IF(M54="UNIVERSAL","-U",IF(M54="RECESSED","-R",IF(M54="CEILING","-C",IF(M54="WALL","-W",""))))&amp;"-"&amp;Q54&amp;IF(S54="WHITE","-WH",IF(S54="BLACK","-BLK",IF(S54="ALU","-ALU",""))))</f>
        <v>EX-G2-C-UNV-ALU</v>
      </c>
      <c r="K54" s="162" t="s">
        <v>59</v>
      </c>
      <c r="L54" s="162"/>
      <c r="M54" s="23" t="s">
        <v>39</v>
      </c>
      <c r="N54" s="18">
        <v>1</v>
      </c>
      <c r="O54" s="21" t="s">
        <v>12</v>
      </c>
      <c r="P54" s="2">
        <v>2</v>
      </c>
      <c r="Q54" s="33" t="s">
        <v>28</v>
      </c>
      <c r="R54" s="1" t="s">
        <v>68</v>
      </c>
      <c r="S54" s="1" t="s">
        <v>69</v>
      </c>
      <c r="T54" s="33" t="s">
        <v>38</v>
      </c>
      <c r="U54" s="59" t="s">
        <v>70</v>
      </c>
    </row>
    <row r="55" spans="1:21" ht="32.5" x14ac:dyDescent="0.65">
      <c r="A55" s="78"/>
      <c r="B55" s="16"/>
      <c r="C55" s="13" t="s">
        <v>1</v>
      </c>
      <c r="D55" s="36" t="s">
        <v>10</v>
      </c>
      <c r="E55" s="72" t="s">
        <v>11</v>
      </c>
      <c r="F55" s="98" t="s">
        <v>193</v>
      </c>
      <c r="G55" s="106" t="s">
        <v>188</v>
      </c>
      <c r="H55" s="108" t="s">
        <v>72</v>
      </c>
      <c r="I55" s="142"/>
      <c r="J55" s="49" t="str">
        <f t="shared" si="8"/>
        <v>EX-G1-W-UNV-ALU</v>
      </c>
      <c r="K55" s="162" t="s">
        <v>59</v>
      </c>
      <c r="L55" s="162"/>
      <c r="M55" s="23" t="s">
        <v>48</v>
      </c>
      <c r="N55" s="18">
        <v>1</v>
      </c>
      <c r="O55" s="21" t="s">
        <v>12</v>
      </c>
      <c r="P55" s="2">
        <v>1</v>
      </c>
      <c r="Q55" s="33" t="s">
        <v>28</v>
      </c>
      <c r="R55" s="1" t="s">
        <v>68</v>
      </c>
      <c r="S55" s="1" t="s">
        <v>69</v>
      </c>
      <c r="T55" s="33" t="s">
        <v>38</v>
      </c>
      <c r="U55" s="59" t="s">
        <v>70</v>
      </c>
    </row>
    <row r="56" spans="1:21" ht="32.5" customHeight="1" x14ac:dyDescent="0.65">
      <c r="A56" s="78" t="s">
        <v>82</v>
      </c>
      <c r="B56" s="16"/>
      <c r="C56" s="13" t="s">
        <v>53</v>
      </c>
      <c r="D56" s="36" t="s">
        <v>10</v>
      </c>
      <c r="E56" s="72" t="s">
        <v>11</v>
      </c>
      <c r="F56" s="110" t="s">
        <v>194</v>
      </c>
      <c r="G56" s="125" t="s">
        <v>190</v>
      </c>
      <c r="H56" s="118" t="s">
        <v>126</v>
      </c>
      <c r="I56" s="142"/>
      <c r="J56" s="49" t="str" cm="1">
        <f t="array" ref="J56">IF(K56="EMERGENCY BUGEYE LIGHT","EM"&amp;IF(M56="CEILING","-C",IF(M56="WALL","-W")))&amp;"-"&amp;Q56&amp;IF(S56="WHITE","-WH",IF(S56="BLACK","-BLK"," "&amp;F(T56="x","-EM"," ")))</f>
        <v>EM-W-UNV-WH</v>
      </c>
      <c r="K56" s="164" t="s">
        <v>55</v>
      </c>
      <c r="L56" s="165"/>
      <c r="M56" s="23" t="s">
        <v>48</v>
      </c>
      <c r="N56" s="18" t="s">
        <v>127</v>
      </c>
      <c r="O56" s="21">
        <v>250</v>
      </c>
      <c r="P56" s="2" t="s">
        <v>12</v>
      </c>
      <c r="Q56" s="33" t="s">
        <v>28</v>
      </c>
      <c r="R56" s="1" t="s">
        <v>12</v>
      </c>
      <c r="S56" s="1" t="s">
        <v>30</v>
      </c>
      <c r="T56" s="33" t="s">
        <v>38</v>
      </c>
      <c r="U56" s="59" t="s">
        <v>70</v>
      </c>
    </row>
    <row r="57" spans="1:21" ht="32.5" x14ac:dyDescent="0.65">
      <c r="A57" s="78"/>
      <c r="B57" s="16"/>
      <c r="C57" s="13" t="s">
        <v>189</v>
      </c>
      <c r="D57" s="36" t="s">
        <v>10</v>
      </c>
      <c r="E57" s="72" t="s">
        <v>11</v>
      </c>
      <c r="F57" s="110" t="s">
        <v>195</v>
      </c>
      <c r="G57" s="125" t="s">
        <v>190</v>
      </c>
      <c r="H57" s="118" t="s">
        <v>128</v>
      </c>
      <c r="I57" s="142"/>
      <c r="J57" s="49" t="str">
        <f>IF(K57="EMERGENCY WALLPACK","WP"&amp;"-"&amp;Q57&amp;IF(S57="BRONZE","-BZ",IF(S57="WHITE","-WH",IF(S57="BLACK","-BK"," ")))&amp;IF(T57="x","-EM"," "))</f>
        <v>WP-UNV-BZ-EM</v>
      </c>
      <c r="K57" s="158" t="s">
        <v>78</v>
      </c>
      <c r="L57" s="159"/>
      <c r="M57" s="23" t="s">
        <v>48</v>
      </c>
      <c r="N57" s="18" t="s">
        <v>130</v>
      </c>
      <c r="O57" s="21">
        <v>500</v>
      </c>
      <c r="P57" s="2" t="s">
        <v>12</v>
      </c>
      <c r="Q57" s="33" t="s">
        <v>28</v>
      </c>
      <c r="R57" s="1" t="s">
        <v>12</v>
      </c>
      <c r="S57" s="1" t="s">
        <v>75</v>
      </c>
      <c r="T57" s="33" t="s">
        <v>38</v>
      </c>
      <c r="U57" s="59" t="s">
        <v>80</v>
      </c>
    </row>
    <row r="58" spans="1:21" s="10" customFormat="1" ht="30" customHeight="1" x14ac:dyDescent="0.65">
      <c r="A58" s="16"/>
      <c r="B58" s="16"/>
      <c r="C58" s="179" t="s">
        <v>15</v>
      </c>
      <c r="D58" s="151"/>
      <c r="E58" s="151"/>
      <c r="F58" s="151"/>
      <c r="G58" s="151"/>
      <c r="H58" s="151"/>
      <c r="I58" s="151"/>
      <c r="J58" s="151"/>
      <c r="K58" s="151"/>
      <c r="L58" s="151"/>
      <c r="M58" s="151"/>
      <c r="N58" s="151"/>
      <c r="O58" s="151"/>
      <c r="P58" s="151"/>
      <c r="Q58" s="151"/>
      <c r="R58" s="151"/>
      <c r="S58" s="151"/>
      <c r="T58" s="151"/>
      <c r="U58" s="180"/>
    </row>
    <row r="59" spans="1:21" s="10" customFormat="1" ht="33" customHeight="1" thickBot="1" x14ac:dyDescent="0.7">
      <c r="A59" s="78" t="s">
        <v>15</v>
      </c>
      <c r="B59" s="16"/>
      <c r="C59" s="51" t="s">
        <v>17</v>
      </c>
      <c r="D59" s="36" t="s">
        <v>10</v>
      </c>
      <c r="E59" s="72" t="s">
        <v>11</v>
      </c>
      <c r="F59" s="99"/>
      <c r="G59" s="107"/>
      <c r="H59" s="71" t="s">
        <v>125</v>
      </c>
      <c r="I59" s="142"/>
      <c r="J59" s="47" t="s">
        <v>18</v>
      </c>
      <c r="K59" s="154" t="s">
        <v>61</v>
      </c>
      <c r="L59" s="155"/>
      <c r="M59" s="23" t="s">
        <v>48</v>
      </c>
      <c r="N59" s="52" t="s">
        <v>12</v>
      </c>
      <c r="O59" s="52" t="s">
        <v>12</v>
      </c>
      <c r="P59" s="52" t="s">
        <v>12</v>
      </c>
      <c r="Q59" s="53">
        <v>120</v>
      </c>
      <c r="R59" s="52" t="s">
        <v>12</v>
      </c>
      <c r="S59" s="52" t="s">
        <v>12</v>
      </c>
      <c r="T59" s="53" t="s">
        <v>12</v>
      </c>
      <c r="U59" s="65" t="s">
        <v>62</v>
      </c>
    </row>
    <row r="60" spans="1:21" s="10" customFormat="1" ht="32.5" hidden="1" x14ac:dyDescent="0.65">
      <c r="A60" s="78"/>
      <c r="B60" s="16"/>
      <c r="C60" s="14" t="s">
        <v>113</v>
      </c>
      <c r="D60" s="36" t="s">
        <v>10</v>
      </c>
      <c r="E60" s="72" t="s">
        <v>11</v>
      </c>
      <c r="F60" s="97"/>
      <c r="G60" s="104"/>
      <c r="H60" s="70" t="s">
        <v>124</v>
      </c>
      <c r="I60" s="142"/>
      <c r="J60" s="35" t="s">
        <v>89</v>
      </c>
      <c r="K60" s="149" t="s">
        <v>84</v>
      </c>
      <c r="L60" s="150"/>
      <c r="M60" s="23" t="s">
        <v>48</v>
      </c>
      <c r="N60" s="2" t="s">
        <v>12</v>
      </c>
      <c r="O60" s="2" t="s">
        <v>12</v>
      </c>
      <c r="P60" s="2" t="s">
        <v>12</v>
      </c>
      <c r="Q60" s="33" t="s">
        <v>28</v>
      </c>
      <c r="R60" s="2" t="s">
        <v>12</v>
      </c>
      <c r="S60" s="2" t="s">
        <v>12</v>
      </c>
      <c r="T60" s="33" t="s">
        <v>12</v>
      </c>
      <c r="U60" s="31"/>
    </row>
    <row r="61" spans="1:21" s="10" customFormat="1" ht="32.5" hidden="1" x14ac:dyDescent="0.65">
      <c r="A61" s="78"/>
      <c r="B61" s="16"/>
      <c r="C61" s="14" t="s">
        <v>112</v>
      </c>
      <c r="D61" s="36" t="s">
        <v>10</v>
      </c>
      <c r="E61" s="72" t="s">
        <v>11</v>
      </c>
      <c r="F61" s="97"/>
      <c r="G61" s="104"/>
      <c r="H61" s="70" t="s">
        <v>124</v>
      </c>
      <c r="I61" s="142"/>
      <c r="J61" s="35" t="s">
        <v>88</v>
      </c>
      <c r="K61" s="149" t="s">
        <v>85</v>
      </c>
      <c r="L61" s="150"/>
      <c r="M61" s="23" t="s">
        <v>48</v>
      </c>
      <c r="N61" s="2" t="s">
        <v>12</v>
      </c>
      <c r="O61" s="2" t="s">
        <v>12</v>
      </c>
      <c r="P61" s="2" t="s">
        <v>12</v>
      </c>
      <c r="Q61" s="33" t="s">
        <v>28</v>
      </c>
      <c r="R61" s="2" t="s">
        <v>12</v>
      </c>
      <c r="S61" s="2" t="s">
        <v>12</v>
      </c>
      <c r="T61" s="33" t="s">
        <v>12</v>
      </c>
      <c r="U61" s="31"/>
    </row>
    <row r="62" spans="1:21" s="10" customFormat="1" ht="32.5" hidden="1" x14ac:dyDescent="0.65">
      <c r="A62" s="78"/>
      <c r="B62" s="16"/>
      <c r="C62" s="14" t="s">
        <v>111</v>
      </c>
      <c r="D62" s="36" t="s">
        <v>10</v>
      </c>
      <c r="E62" s="72" t="s">
        <v>11</v>
      </c>
      <c r="F62" s="97"/>
      <c r="G62" s="104"/>
      <c r="H62" s="70" t="s">
        <v>124</v>
      </c>
      <c r="I62" s="142"/>
      <c r="J62" s="35" t="s">
        <v>87</v>
      </c>
      <c r="K62" s="149" t="s">
        <v>86</v>
      </c>
      <c r="L62" s="150"/>
      <c r="M62" s="23" t="s">
        <v>48</v>
      </c>
      <c r="N62" s="2" t="s">
        <v>12</v>
      </c>
      <c r="O62" s="2" t="s">
        <v>12</v>
      </c>
      <c r="P62" s="2" t="s">
        <v>12</v>
      </c>
      <c r="Q62" s="33" t="s">
        <v>28</v>
      </c>
      <c r="R62" s="2" t="s">
        <v>12</v>
      </c>
      <c r="S62" s="2" t="s">
        <v>12</v>
      </c>
      <c r="T62" s="33" t="s">
        <v>12</v>
      </c>
      <c r="U62" s="31"/>
    </row>
    <row r="63" spans="1:21" s="10" customFormat="1" ht="32.5" hidden="1" x14ac:dyDescent="0.65">
      <c r="A63" s="78"/>
      <c r="B63" s="16"/>
      <c r="C63" s="14" t="s">
        <v>91</v>
      </c>
      <c r="D63" s="36" t="s">
        <v>10</v>
      </c>
      <c r="E63" s="72" t="s">
        <v>11</v>
      </c>
      <c r="F63" s="97"/>
      <c r="G63" s="104"/>
      <c r="H63" s="70" t="s">
        <v>124</v>
      </c>
      <c r="I63" s="142"/>
      <c r="J63" s="35" t="s">
        <v>92</v>
      </c>
      <c r="K63" s="149" t="s">
        <v>93</v>
      </c>
      <c r="L63" s="150"/>
      <c r="M63" s="23" t="s">
        <v>48</v>
      </c>
      <c r="N63" s="2" t="s">
        <v>12</v>
      </c>
      <c r="O63" s="2" t="s">
        <v>12</v>
      </c>
      <c r="P63" s="2" t="s">
        <v>12</v>
      </c>
      <c r="Q63" s="33" t="s">
        <v>28</v>
      </c>
      <c r="R63" s="2" t="s">
        <v>12</v>
      </c>
      <c r="S63" s="2" t="s">
        <v>12</v>
      </c>
      <c r="T63" s="33" t="s">
        <v>12</v>
      </c>
      <c r="U63" s="31"/>
    </row>
    <row r="64" spans="1:21" s="10" customFormat="1" ht="32.5" hidden="1" x14ac:dyDescent="0.65">
      <c r="A64" s="78"/>
      <c r="B64" s="16"/>
      <c r="C64" s="14" t="s">
        <v>114</v>
      </c>
      <c r="D64" s="36" t="s">
        <v>10</v>
      </c>
      <c r="E64" s="72" t="s">
        <v>11</v>
      </c>
      <c r="F64" s="97"/>
      <c r="G64" s="104"/>
      <c r="H64" s="70" t="s">
        <v>124</v>
      </c>
      <c r="I64" s="142"/>
      <c r="J64" s="35" t="s">
        <v>90</v>
      </c>
      <c r="K64" s="149" t="s">
        <v>115</v>
      </c>
      <c r="L64" s="150"/>
      <c r="M64" s="23" t="s">
        <v>48</v>
      </c>
      <c r="N64" s="2" t="s">
        <v>12</v>
      </c>
      <c r="O64" s="2" t="s">
        <v>12</v>
      </c>
      <c r="P64" s="2" t="s">
        <v>12</v>
      </c>
      <c r="Q64" s="33" t="s">
        <v>12</v>
      </c>
      <c r="R64" s="2" t="s">
        <v>12</v>
      </c>
      <c r="S64" s="2" t="s">
        <v>12</v>
      </c>
      <c r="T64" s="33" t="s">
        <v>12</v>
      </c>
      <c r="U64" s="31"/>
    </row>
    <row r="65" spans="1:21" s="10" customFormat="1" ht="32.5" hidden="1" x14ac:dyDescent="0.65">
      <c r="A65" s="78"/>
      <c r="B65" s="16"/>
      <c r="C65" s="14" t="s">
        <v>108</v>
      </c>
      <c r="D65" s="36" t="s">
        <v>10</v>
      </c>
      <c r="E65" s="72" t="s">
        <v>11</v>
      </c>
      <c r="F65" s="97"/>
      <c r="G65" s="104"/>
      <c r="H65" s="70" t="s">
        <v>124</v>
      </c>
      <c r="I65" s="142"/>
      <c r="J65" s="35" t="s">
        <v>96</v>
      </c>
      <c r="K65" s="149" t="s">
        <v>123</v>
      </c>
      <c r="L65" s="150"/>
      <c r="M65" s="23" t="s">
        <v>12</v>
      </c>
      <c r="N65" s="2" t="s">
        <v>12</v>
      </c>
      <c r="O65" s="2" t="s">
        <v>12</v>
      </c>
      <c r="P65" s="2" t="s">
        <v>12</v>
      </c>
      <c r="Q65" s="33" t="s">
        <v>28</v>
      </c>
      <c r="R65" s="2" t="s">
        <v>12</v>
      </c>
      <c r="S65" s="2" t="s">
        <v>12</v>
      </c>
      <c r="T65" s="33" t="s">
        <v>12</v>
      </c>
      <c r="U65" s="31"/>
    </row>
    <row r="66" spans="1:21" s="10" customFormat="1" ht="32.5" hidden="1" x14ac:dyDescent="0.65">
      <c r="A66" s="78"/>
      <c r="B66" s="16"/>
      <c r="C66" s="14" t="s">
        <v>106</v>
      </c>
      <c r="D66" s="36" t="s">
        <v>10</v>
      </c>
      <c r="E66" s="72" t="s">
        <v>11</v>
      </c>
      <c r="F66" s="97"/>
      <c r="G66" s="104"/>
      <c r="H66" s="70" t="s">
        <v>124</v>
      </c>
      <c r="I66" s="142"/>
      <c r="J66" s="35" t="s">
        <v>96</v>
      </c>
      <c r="K66" s="149" t="s">
        <v>97</v>
      </c>
      <c r="L66" s="150"/>
      <c r="M66" s="23" t="s">
        <v>12</v>
      </c>
      <c r="N66" s="2" t="s">
        <v>12</v>
      </c>
      <c r="O66" s="2" t="s">
        <v>12</v>
      </c>
      <c r="P66" s="2" t="s">
        <v>12</v>
      </c>
      <c r="Q66" s="33" t="s">
        <v>28</v>
      </c>
      <c r="R66" s="2" t="s">
        <v>12</v>
      </c>
      <c r="S66" s="2" t="s">
        <v>12</v>
      </c>
      <c r="T66" s="33" t="s">
        <v>12</v>
      </c>
      <c r="U66" s="31"/>
    </row>
    <row r="67" spans="1:21" s="10" customFormat="1" ht="32.5" hidden="1" x14ac:dyDescent="0.65">
      <c r="A67" s="78"/>
      <c r="B67" s="16"/>
      <c r="C67" s="14" t="s">
        <v>107</v>
      </c>
      <c r="D67" s="36" t="s">
        <v>10</v>
      </c>
      <c r="E67" s="72" t="s">
        <v>11</v>
      </c>
      <c r="F67" s="97"/>
      <c r="G67" s="104"/>
      <c r="H67" s="70" t="s">
        <v>124</v>
      </c>
      <c r="I67" s="142"/>
      <c r="J67" s="35" t="s">
        <v>99</v>
      </c>
      <c r="K67" s="149" t="s">
        <v>98</v>
      </c>
      <c r="L67" s="150"/>
      <c r="M67" s="23" t="s">
        <v>12</v>
      </c>
      <c r="N67" s="2" t="s">
        <v>12</v>
      </c>
      <c r="O67" s="2" t="s">
        <v>12</v>
      </c>
      <c r="P67" s="2" t="s">
        <v>12</v>
      </c>
      <c r="Q67" s="33">
        <v>120</v>
      </c>
      <c r="R67" s="2" t="s">
        <v>12</v>
      </c>
      <c r="S67" s="2" t="s">
        <v>12</v>
      </c>
      <c r="T67" s="33" t="s">
        <v>12</v>
      </c>
      <c r="U67" s="31"/>
    </row>
    <row r="68" spans="1:21" s="10" customFormat="1" ht="32.5" hidden="1" x14ac:dyDescent="0.65">
      <c r="A68" s="78"/>
      <c r="B68" s="16"/>
      <c r="C68" s="14" t="s">
        <v>109</v>
      </c>
      <c r="D68" s="36" t="s">
        <v>10</v>
      </c>
      <c r="E68" s="72" t="s">
        <v>11</v>
      </c>
      <c r="F68" s="97"/>
      <c r="G68" s="104"/>
      <c r="H68" s="70" t="s">
        <v>124</v>
      </c>
      <c r="I68" s="146"/>
      <c r="J68" s="35" t="s">
        <v>100</v>
      </c>
      <c r="K68" s="149" t="s">
        <v>101</v>
      </c>
      <c r="L68" s="150"/>
      <c r="M68" s="23" t="s">
        <v>48</v>
      </c>
      <c r="N68" s="2" t="s">
        <v>12</v>
      </c>
      <c r="O68" s="2" t="s">
        <v>12</v>
      </c>
      <c r="P68" s="2" t="s">
        <v>12</v>
      </c>
      <c r="Q68" s="33">
        <v>120</v>
      </c>
      <c r="R68" s="2" t="s">
        <v>12</v>
      </c>
      <c r="S68" s="2" t="s">
        <v>12</v>
      </c>
      <c r="T68" s="33" t="s">
        <v>12</v>
      </c>
      <c r="U68" s="31"/>
    </row>
    <row r="69" spans="1:21" s="10" customFormat="1" ht="32.5" hidden="1" x14ac:dyDescent="0.65">
      <c r="A69" s="78"/>
      <c r="B69" s="16"/>
      <c r="C69" s="14" t="s">
        <v>110</v>
      </c>
      <c r="D69" s="36" t="s">
        <v>10</v>
      </c>
      <c r="E69" s="72" t="s">
        <v>11</v>
      </c>
      <c r="F69" s="97"/>
      <c r="G69" s="104"/>
      <c r="H69" s="70" t="s">
        <v>124</v>
      </c>
      <c r="I69" s="146"/>
      <c r="J69" s="35" t="s">
        <v>102</v>
      </c>
      <c r="K69" s="149" t="s">
        <v>119</v>
      </c>
      <c r="L69" s="150"/>
      <c r="M69" s="23" t="s">
        <v>39</v>
      </c>
      <c r="N69" s="2" t="s">
        <v>12</v>
      </c>
      <c r="O69" s="2" t="s">
        <v>12</v>
      </c>
      <c r="P69" s="2" t="s">
        <v>12</v>
      </c>
      <c r="Q69" s="33" t="s">
        <v>12</v>
      </c>
      <c r="R69" s="2" t="s">
        <v>12</v>
      </c>
      <c r="S69" s="2" t="s">
        <v>12</v>
      </c>
      <c r="T69" s="33" t="s">
        <v>12</v>
      </c>
      <c r="U69" s="31"/>
    </row>
    <row r="70" spans="1:21" s="10" customFormat="1" ht="32.5" hidden="1" x14ac:dyDescent="0.65">
      <c r="A70" s="78"/>
      <c r="B70" s="16"/>
      <c r="C70" s="14" t="s">
        <v>116</v>
      </c>
      <c r="D70" s="36" t="s">
        <v>10</v>
      </c>
      <c r="E70" s="72" t="s">
        <v>11</v>
      </c>
      <c r="F70" s="97"/>
      <c r="G70" s="104"/>
      <c r="H70" s="70" t="s">
        <v>124</v>
      </c>
      <c r="I70" s="146"/>
      <c r="J70" s="35" t="s">
        <v>103</v>
      </c>
      <c r="K70" s="149" t="s">
        <v>120</v>
      </c>
      <c r="L70" s="150"/>
      <c r="M70" s="23" t="s">
        <v>48</v>
      </c>
      <c r="N70" s="2" t="s">
        <v>12</v>
      </c>
      <c r="O70" s="2" t="s">
        <v>12</v>
      </c>
      <c r="P70" s="2" t="s">
        <v>12</v>
      </c>
      <c r="Q70" s="33" t="s">
        <v>12</v>
      </c>
      <c r="R70" s="2" t="s">
        <v>12</v>
      </c>
      <c r="S70" s="2" t="s">
        <v>12</v>
      </c>
      <c r="T70" s="33" t="s">
        <v>12</v>
      </c>
      <c r="U70" s="31"/>
    </row>
    <row r="71" spans="1:21" s="10" customFormat="1" ht="32.5" hidden="1" x14ac:dyDescent="0.65">
      <c r="A71" s="78"/>
      <c r="B71" s="16"/>
      <c r="C71" s="14" t="s">
        <v>117</v>
      </c>
      <c r="D71" s="36" t="s">
        <v>10</v>
      </c>
      <c r="E71" s="72" t="s">
        <v>11</v>
      </c>
      <c r="F71" s="97"/>
      <c r="G71" s="104"/>
      <c r="H71" s="70" t="s">
        <v>124</v>
      </c>
      <c r="I71" s="146"/>
      <c r="J71" s="35" t="s">
        <v>105</v>
      </c>
      <c r="K71" s="149" t="s">
        <v>121</v>
      </c>
      <c r="L71" s="150"/>
      <c r="M71" s="23" t="s">
        <v>48</v>
      </c>
      <c r="N71" s="2" t="s">
        <v>12</v>
      </c>
      <c r="O71" s="2" t="s">
        <v>12</v>
      </c>
      <c r="P71" s="2" t="s">
        <v>12</v>
      </c>
      <c r="Q71" s="33" t="s">
        <v>12</v>
      </c>
      <c r="R71" s="2" t="s">
        <v>12</v>
      </c>
      <c r="S71" s="2" t="s">
        <v>12</v>
      </c>
      <c r="T71" s="33" t="s">
        <v>12</v>
      </c>
      <c r="U71" s="31"/>
    </row>
    <row r="72" spans="1:21" s="10" customFormat="1" ht="32.5" hidden="1" x14ac:dyDescent="0.65">
      <c r="A72" s="78"/>
      <c r="B72" s="16"/>
      <c r="C72" s="14" t="s">
        <v>118</v>
      </c>
      <c r="D72" s="36" t="s">
        <v>10</v>
      </c>
      <c r="E72" s="72" t="s">
        <v>11</v>
      </c>
      <c r="F72" s="97"/>
      <c r="G72" s="104"/>
      <c r="H72" s="70" t="s">
        <v>124</v>
      </c>
      <c r="I72" s="145"/>
      <c r="J72" s="35" t="s">
        <v>104</v>
      </c>
      <c r="K72" s="149" t="s">
        <v>122</v>
      </c>
      <c r="L72" s="150"/>
      <c r="M72" s="23" t="s">
        <v>48</v>
      </c>
      <c r="N72" s="2" t="s">
        <v>12</v>
      </c>
      <c r="O72" s="2" t="s">
        <v>12</v>
      </c>
      <c r="P72" s="2" t="s">
        <v>12</v>
      </c>
      <c r="Q72" s="33" t="s">
        <v>12</v>
      </c>
      <c r="R72" s="2" t="s">
        <v>12</v>
      </c>
      <c r="S72" s="2" t="s">
        <v>12</v>
      </c>
      <c r="T72" s="33" t="s">
        <v>12</v>
      </c>
      <c r="U72" s="31"/>
    </row>
    <row r="73" spans="1:21" s="10" customFormat="1" ht="33" hidden="1" thickBot="1" x14ac:dyDescent="0.7">
      <c r="A73" s="78"/>
      <c r="B73" s="16"/>
      <c r="C73" s="14" t="s">
        <v>83</v>
      </c>
      <c r="D73" s="36" t="s">
        <v>10</v>
      </c>
      <c r="E73" s="72" t="s">
        <v>11</v>
      </c>
      <c r="F73" s="97"/>
      <c r="G73" s="104"/>
      <c r="H73" s="70" t="s">
        <v>124</v>
      </c>
      <c r="I73" s="145"/>
      <c r="J73" s="35" t="s">
        <v>94</v>
      </c>
      <c r="K73" s="152" t="s">
        <v>95</v>
      </c>
      <c r="L73" s="153"/>
      <c r="M73" s="50" t="s">
        <v>39</v>
      </c>
      <c r="N73" s="17" t="s">
        <v>12</v>
      </c>
      <c r="O73" s="17" t="s">
        <v>12</v>
      </c>
      <c r="P73" s="17" t="s">
        <v>12</v>
      </c>
      <c r="Q73" s="33">
        <v>120</v>
      </c>
      <c r="R73" s="17" t="s">
        <v>12</v>
      </c>
      <c r="S73" s="17" t="s">
        <v>12</v>
      </c>
      <c r="T73" s="33" t="s">
        <v>12</v>
      </c>
      <c r="U73" s="31"/>
    </row>
    <row r="74" spans="1:21" s="11" customFormat="1" ht="88.5" customHeight="1" thickBot="1" x14ac:dyDescent="0.5">
      <c r="A74" s="63"/>
      <c r="B74" s="62"/>
      <c r="C74" s="176" t="s">
        <v>143</v>
      </c>
      <c r="D74" s="177"/>
      <c r="E74" s="177"/>
      <c r="F74" s="177"/>
      <c r="G74" s="177"/>
      <c r="H74" s="177"/>
      <c r="I74" s="177"/>
      <c r="J74" s="177"/>
      <c r="K74" s="177"/>
      <c r="L74" s="177"/>
      <c r="M74" s="177"/>
      <c r="N74" s="177"/>
      <c r="O74" s="177"/>
      <c r="P74" s="177"/>
      <c r="Q74" s="177"/>
      <c r="R74" s="177"/>
      <c r="S74" s="177"/>
      <c r="T74" s="177"/>
      <c r="U74" s="178"/>
    </row>
  </sheetData>
  <sheetProtection formatCells="0" formatColumns="0" formatRows="0" insertColumns="0" insertRows="0" deleteColumns="0" deleteRows="0"/>
  <dataConsolidate/>
  <mergeCells count="56">
    <mergeCell ref="C5:U5"/>
    <mergeCell ref="K57:L57"/>
    <mergeCell ref="K46:L46"/>
    <mergeCell ref="K41:L41"/>
    <mergeCell ref="K36:L36"/>
    <mergeCell ref="K37:L37"/>
    <mergeCell ref="K38:L38"/>
    <mergeCell ref="K10:L10"/>
    <mergeCell ref="C18:U18"/>
    <mergeCell ref="K8:L8"/>
    <mergeCell ref="K9:L9"/>
    <mergeCell ref="K14:L14"/>
    <mergeCell ref="K15:L15"/>
    <mergeCell ref="K25:L25"/>
    <mergeCell ref="K12:L12"/>
    <mergeCell ref="K13:L13"/>
    <mergeCell ref="C2:E2"/>
    <mergeCell ref="J2:U2"/>
    <mergeCell ref="C3:E3"/>
    <mergeCell ref="J3:U3"/>
    <mergeCell ref="K4:L4"/>
    <mergeCell ref="K31:L31"/>
    <mergeCell ref="K47:L47"/>
    <mergeCell ref="C33:U33"/>
    <mergeCell ref="K40:L40"/>
    <mergeCell ref="K42:L42"/>
    <mergeCell ref="K43:L43"/>
    <mergeCell ref="K39:L39"/>
    <mergeCell ref="C44:U44"/>
    <mergeCell ref="K45:L45"/>
    <mergeCell ref="K71:L71"/>
    <mergeCell ref="K48:L48"/>
    <mergeCell ref="K49:L49"/>
    <mergeCell ref="K50:L50"/>
    <mergeCell ref="K55:L55"/>
    <mergeCell ref="K51:L51"/>
    <mergeCell ref="C52:U52"/>
    <mergeCell ref="K53:L53"/>
    <mergeCell ref="K54:L54"/>
    <mergeCell ref="K70:L70"/>
    <mergeCell ref="K73:L73"/>
    <mergeCell ref="C74:U74"/>
    <mergeCell ref="K56:L56"/>
    <mergeCell ref="K72:L72"/>
    <mergeCell ref="C58:U58"/>
    <mergeCell ref="K59:L59"/>
    <mergeCell ref="K60:L60"/>
    <mergeCell ref="K61:L61"/>
    <mergeCell ref="K62:L62"/>
    <mergeCell ref="K63:L63"/>
    <mergeCell ref="K64:L64"/>
    <mergeCell ref="K65:L65"/>
    <mergeCell ref="K66:L66"/>
    <mergeCell ref="K67:L67"/>
    <mergeCell ref="K68:L68"/>
    <mergeCell ref="K69:L69"/>
  </mergeCells>
  <phoneticPr fontId="21" type="noConversion"/>
  <dataValidations xWindow="598" yWindow="1574" count="8">
    <dataValidation allowBlank="1" showInputMessage="1" showErrorMessage="1" promptTitle="JSA CATALOG #" prompt="DO NOT CHANGE THIS, IT WILL SELF POPULATE!" sqref="J34:J35" xr:uid="{108100C2-41C5-4461-A49A-64F8EFFCE627}"/>
    <dataValidation type="list" errorStyle="warning" allowBlank="1" showInputMessage="1" showErrorMessage="1" errorTitle="CONFIRM WHO IS PROVIDING?" sqref="D36:D43 D45:D50" xr:uid="{6C21EA20-3F21-462D-B477-968E30EBA433}">
      <formula1>"EC, ID, OWNER"</formula1>
    </dataValidation>
    <dataValidation type="list" errorStyle="warning" allowBlank="1" showInputMessage="1" showErrorMessage="1" errorTitle="CONFIRM WHO IS PROVIDING?" promptTitle="Provided By:" prompt="EC=Elec Contr_x000a_ID=Int Designer_x000a_OWNER=FF&amp;E" sqref="D33" xr:uid="{AC6EAFBA-0F7D-4C13-856C-B56DBCC06FB6}">
      <formula1>"EC, ID, OWNER"</formula1>
    </dataValidation>
    <dataValidation type="list" errorStyle="warning" operator="equal" allowBlank="1" showInputMessage="1" showErrorMessage="1" error="CONFIRM CUSTOM KELVIN?" sqref="P33" xr:uid="{64E928BC-4CE7-4882-A7A4-3C36265E1A9E}">
      <formula1>"2700K, 3000K, 3500K, 4000K, 5000K"</formula1>
    </dataValidation>
    <dataValidation type="list" errorStyle="warning" allowBlank="1" showInputMessage="1" showErrorMessage="1" error="CONFIRM CUSTOM DIMMING?" sqref="Q33:T33" xr:uid="{344EF103-8091-4F9C-9D93-BA8781905AED}">
      <formula1>"0-10V, PHASE, TRIAC, ELV, -"</formula1>
    </dataValidation>
    <dataValidation type="list" showInputMessage="1" showErrorMessage="1" error="Please Input 'JSA'_x000a_" promptTitle="JSA" sqref="E33" xr:uid="{D4F1BD7F-099F-4A14-B83B-A2A28B948495}">
      <formula1>"JSA"</formula1>
    </dataValidation>
    <dataValidation type="list" errorStyle="warning" allowBlank="1" showInputMessage="1" showErrorMessage="1" errorTitle="BY" error="CONFIRM NOT BY EC?" sqref="D6:D17 D19:D32 D53:D57 D59:D73 D34:D35" xr:uid="{48690ADA-2CA6-43E3-B39A-8E5B3832C64F}">
      <formula1>"EC,"</formula1>
    </dataValidation>
    <dataValidation type="list" showInputMessage="1" showErrorMessage="1" error="Please Input 'JSA'_x000a_" sqref="E6:E17 E19:E32 E34:E43 E45:E50 E53:E57 E59:E73" xr:uid="{BC8C61A9-D445-470D-90ED-49D77C96EB2B}">
      <formula1>"JSA"</formula1>
    </dataValidation>
  </dataValidations>
  <hyperlinks>
    <hyperlink ref="H28" r:id="rId1" display="https://mynaturaled.com/naturaled/spec-flyer/UWS_9538_9539_9540_9541.pdf" xr:uid="{BFDC382C-8A67-4B1D-B3B2-1F7E5F0DE37E}"/>
    <hyperlink ref="H32" r:id="rId2" display="https://mynaturaled.com/naturaled/spec-flyer/VTL_vaportight_7678_7681_7448_7583.pdf" xr:uid="{59B0F0D2-4C28-44C0-A0A2-121AB22A548B}"/>
    <hyperlink ref="H29" r:id="rId3" display="https://mynaturaled.com/naturaled/spec-flyer/USL_strip_9253_7593_7594.pdf" xr:uid="{E366E386-AFF8-42BC-99E6-A42E4606952E}"/>
    <hyperlink ref="H26" r:id="rId4" xr:uid="{0236E1FA-8502-47A8-8101-51C00737FC64}"/>
    <hyperlink ref="H56" r:id="rId5" display="https://elcolighting.com/printpdf/products/led-emergency-light" xr:uid="{5DCAC563-56F7-46E3-B6B0-E63AADA05F80}"/>
    <hyperlink ref="H30" r:id="rId6" display="https://mynaturaled.com/naturaled/spec-flyer/VTL_vaportight_7678_7681_7448_7583.pdf" xr:uid="{0AD4BE60-3E80-406A-A082-9EE96FFE9702}"/>
    <hyperlink ref="H57" r:id="rId7" display="https://media.iuseelite.com/specsheet2/owp-fc-104-led.pdf" xr:uid="{16E8124A-9323-4222-A930-B8CF60D43E21}"/>
    <hyperlink ref="I18" r:id="rId8" display="https://drive.jsassociatesinc.com/dl/5Qt6W72QhU" xr:uid="{065ECFC4-DCBB-406D-A277-FCC7634A73F4}"/>
    <hyperlink ref="I33" r:id="rId9" display="https://drive.jsassociatesinc.com/dl/0WgtIhEIOr" xr:uid="{32072AC6-1EB7-4230-8A10-6045F52D9C57}"/>
    <hyperlink ref="C3" r:id="rId10" xr:uid="{FD6FDDB0-2491-4DB6-B08A-72F0A9F0F5F6}"/>
  </hyperlinks>
  <printOptions horizontalCentered="1"/>
  <pageMargins left="0.1" right="0.1" top="0.1" bottom="0.1" header="0" footer="0"/>
  <pageSetup scale="37" orientation="portrait" horizontalDpi="1200" verticalDpi="1200"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H2-DYNAMIC_LFS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Salazar</dc:creator>
  <cp:lastModifiedBy>Jason Salazar</cp:lastModifiedBy>
  <cp:lastPrinted>2024-01-12T17:36:54Z</cp:lastPrinted>
  <dcterms:created xsi:type="dcterms:W3CDTF">2013-10-10T17:07:00Z</dcterms:created>
  <dcterms:modified xsi:type="dcterms:W3CDTF">2024-12-04T00:25:57Z</dcterms:modified>
</cp:coreProperties>
</file>